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hung\Desktop\XC\"/>
    </mc:Choice>
  </mc:AlternateContent>
  <bookViews>
    <workbookView xWindow="0" yWindow="0" windowWidth="19200" windowHeight="7530" activeTab="3"/>
  </bookViews>
  <sheets>
    <sheet name="Senior Girls" sheetId="1" r:id="rId1"/>
    <sheet name="Senior Boy" sheetId="2" r:id="rId2"/>
    <sheet name="Juniors" sheetId="3" r:id="rId3"/>
    <sheet name="Team Award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8" i="4"/>
  <c r="K9" i="4"/>
  <c r="K6" i="4"/>
  <c r="K4" i="4"/>
  <c r="F15" i="4"/>
  <c r="L17" i="1"/>
  <c r="F31" i="4"/>
  <c r="F30" i="4"/>
  <c r="F29" i="4"/>
  <c r="F28" i="4"/>
  <c r="F27" i="4"/>
  <c r="F22" i="4"/>
  <c r="F21" i="4"/>
  <c r="F20" i="4"/>
  <c r="N20" i="2"/>
  <c r="N18" i="2"/>
  <c r="N19" i="2"/>
  <c r="N17" i="2"/>
  <c r="N16" i="2"/>
  <c r="N11" i="2"/>
  <c r="N10" i="2"/>
  <c r="N9" i="2"/>
  <c r="F14" i="4"/>
  <c r="F13" i="4"/>
  <c r="F12" i="4"/>
  <c r="F7" i="4"/>
  <c r="F6" i="4"/>
  <c r="F5" i="4"/>
  <c r="B26" i="4"/>
  <c r="B25" i="4"/>
  <c r="B24" i="4"/>
  <c r="B23" i="4"/>
  <c r="B19" i="4"/>
  <c r="B18" i="4"/>
  <c r="B14" i="4"/>
  <c r="B13" i="4"/>
  <c r="B12" i="4"/>
  <c r="B11" i="4"/>
  <c r="B10" i="4"/>
  <c r="B9" i="4"/>
  <c r="L16" i="1"/>
  <c r="L15" i="1"/>
  <c r="L14" i="1"/>
  <c r="L9" i="1"/>
  <c r="L8" i="1"/>
  <c r="L7" i="1"/>
  <c r="R28" i="3"/>
  <c r="R27" i="3"/>
  <c r="R26" i="3"/>
  <c r="R25" i="3"/>
  <c r="R21" i="3"/>
  <c r="R20" i="3"/>
  <c r="R16" i="3"/>
  <c r="R15" i="3"/>
  <c r="R14" i="3"/>
  <c r="R13" i="3"/>
  <c r="R12" i="3"/>
  <c r="R11" i="3"/>
  <c r="I20" i="3"/>
  <c r="I21" i="3" s="1"/>
  <c r="I22" i="3" s="1"/>
  <c r="I23" i="3" s="1"/>
  <c r="I24" i="3" s="1"/>
  <c r="I25" i="3" s="1"/>
  <c r="I26" i="3" s="1"/>
  <c r="I32" i="3" l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8" i="3"/>
  <c r="I9" i="3" s="1"/>
  <c r="I10" i="3" s="1"/>
  <c r="I11" i="3" s="1"/>
  <c r="I12" i="3" s="1"/>
  <c r="I13" i="3" s="1"/>
  <c r="I14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<sst xmlns="http://schemas.openxmlformats.org/spreadsheetml/2006/main" count="613" uniqueCount="308">
  <si>
    <t>Name</t>
  </si>
  <si>
    <t xml:space="preserve">School </t>
  </si>
  <si>
    <t>Time</t>
  </si>
  <si>
    <t>Grade</t>
  </si>
  <si>
    <t>Natasha Smigelski</t>
  </si>
  <si>
    <t>Centennial</t>
  </si>
  <si>
    <t>Chantelle Leimer</t>
  </si>
  <si>
    <t>Best</t>
  </si>
  <si>
    <t>Isabel Wilson</t>
  </si>
  <si>
    <t>Catrin Jones</t>
  </si>
  <si>
    <t>Heritage</t>
  </si>
  <si>
    <t>Maddie Gibson</t>
  </si>
  <si>
    <t>Hayley Bazille</t>
  </si>
  <si>
    <t>Carney</t>
  </si>
  <si>
    <t>Yvonne Wang</t>
  </si>
  <si>
    <t>Pinetree</t>
  </si>
  <si>
    <t>Erynn Donahue</t>
  </si>
  <si>
    <t>Camila Gomez</t>
  </si>
  <si>
    <t>Ariona Curiel</t>
  </si>
  <si>
    <t>Nicole Huang</t>
  </si>
  <si>
    <t>Gleneagle</t>
  </si>
  <si>
    <t>Liyarui Wang</t>
  </si>
  <si>
    <t>Pt. Moody</t>
  </si>
  <si>
    <t>Liz Gilder</t>
  </si>
  <si>
    <t>Josie Spence</t>
  </si>
  <si>
    <t>Silvana Huang</t>
  </si>
  <si>
    <t>Lynn Hur</t>
  </si>
  <si>
    <t>Syndy Shi</t>
  </si>
  <si>
    <t>Anna Stagliano</t>
  </si>
  <si>
    <t>Amy Pulman</t>
  </si>
  <si>
    <t>Kaitlin Uribe Pawlowski</t>
  </si>
  <si>
    <t>Riverside</t>
  </si>
  <si>
    <t>Ivana Truong</t>
  </si>
  <si>
    <t>Emily Lam</t>
  </si>
  <si>
    <t>Georgia Lyons</t>
  </si>
  <si>
    <t>Elena Balogova</t>
  </si>
  <si>
    <t>Judit Nagy</t>
  </si>
  <si>
    <t>18:13</t>
  </si>
  <si>
    <t>18:52</t>
  </si>
  <si>
    <t>18:57</t>
  </si>
  <si>
    <t>19:25</t>
  </si>
  <si>
    <t xml:space="preserve">Grade 11 Girls </t>
  </si>
  <si>
    <t>Grade 12 Girls</t>
  </si>
  <si>
    <t>Grade 11 Boys</t>
  </si>
  <si>
    <t>Grade 12 Boys</t>
  </si>
  <si>
    <t>Sam Yeung</t>
  </si>
  <si>
    <t>Mario De Greiff</t>
  </si>
  <si>
    <t>James Astrab</t>
  </si>
  <si>
    <t>Taishi Ishioka</t>
  </si>
  <si>
    <t>Alair Ang</t>
  </si>
  <si>
    <t>Connor Attridge</t>
  </si>
  <si>
    <t>Macarthy Whyzel</t>
  </si>
  <si>
    <t>Nick Herzog</t>
  </si>
  <si>
    <t>Cameron Lee</t>
  </si>
  <si>
    <t>Anthony Geracitano</t>
  </si>
  <si>
    <t>George Dume</t>
  </si>
  <si>
    <t>Nick Johnston</t>
  </si>
  <si>
    <t>Taylor Whitehouse</t>
  </si>
  <si>
    <t>Josh Dean</t>
  </si>
  <si>
    <t>Joseph Hunter</t>
  </si>
  <si>
    <t>Bruce Yan</t>
  </si>
  <si>
    <t>Richard Wang</t>
  </si>
  <si>
    <t>Michael Chan</t>
  </si>
  <si>
    <t>Christopher Lee</t>
  </si>
  <si>
    <t>Andrei Dume</t>
  </si>
  <si>
    <t>Dante Ried</t>
  </si>
  <si>
    <t>Adam De Julius</t>
  </si>
  <si>
    <t>Angelo Wang</t>
  </si>
  <si>
    <t>Jin Kim</t>
  </si>
  <si>
    <t>Kyle Tu</t>
  </si>
  <si>
    <t>Ethan Lee</t>
  </si>
  <si>
    <t>Jeff Wang</t>
  </si>
  <si>
    <t>Malcolm Koh</t>
  </si>
  <si>
    <t>19:29</t>
  </si>
  <si>
    <t>19:59</t>
  </si>
  <si>
    <t>21:25</t>
  </si>
  <si>
    <t>23:07</t>
  </si>
  <si>
    <t>23:15</t>
  </si>
  <si>
    <t>25:46</t>
  </si>
  <si>
    <t>Grade 10 Boys</t>
  </si>
  <si>
    <t>Grade 9 Boys</t>
  </si>
  <si>
    <t>Sex</t>
  </si>
  <si>
    <t>Joe Curtis</t>
  </si>
  <si>
    <t>Darius Mawji</t>
  </si>
  <si>
    <t>Adam Parsons</t>
  </si>
  <si>
    <t>Jacob Wadwani</t>
  </si>
  <si>
    <t>Jackson Shong</t>
  </si>
  <si>
    <t>Cam Slaymaker</t>
  </si>
  <si>
    <t>Ethan Yang</t>
  </si>
  <si>
    <t>Peter Mueckel</t>
  </si>
  <si>
    <t>Jeremiah Carruthers</t>
  </si>
  <si>
    <t>Joel Illman</t>
  </si>
  <si>
    <t>Aras Jahangiri</t>
  </si>
  <si>
    <t>Colton Marsh</t>
  </si>
  <si>
    <t>Tyler Stack</t>
  </si>
  <si>
    <t>Elliot Heath</t>
  </si>
  <si>
    <t>Misha Bell</t>
  </si>
  <si>
    <t>Jake McFarland</t>
  </si>
  <si>
    <t>Olivia McDonnell</t>
  </si>
  <si>
    <t>Cody Hendriks</t>
  </si>
  <si>
    <t>Josh Laughlin</t>
  </si>
  <si>
    <t>Connor Richardson</t>
  </si>
  <si>
    <t>Ewan Scott</t>
  </si>
  <si>
    <t>Meya Hikichi</t>
  </si>
  <si>
    <t>Samantha Nix</t>
  </si>
  <si>
    <t>Manuela Villamizar</t>
  </si>
  <si>
    <t>Hanna Pulman</t>
  </si>
  <si>
    <t>Lucy Robinson</t>
  </si>
  <si>
    <t>Joanna Whitter</t>
  </si>
  <si>
    <t>Jordan Hachey</t>
  </si>
  <si>
    <t>Richard Lee</t>
  </si>
  <si>
    <t>Angie Johnston</t>
  </si>
  <si>
    <t>Rebecca Lyon</t>
  </si>
  <si>
    <t>Elizabeth Fung</t>
  </si>
  <si>
    <t>Logan Rusnak</t>
  </si>
  <si>
    <t>Shelby Connelly</t>
  </si>
  <si>
    <t>Kaiser Chen</t>
  </si>
  <si>
    <t>Lynn Kaufmann</t>
  </si>
  <si>
    <t>Braidyn Chang</t>
  </si>
  <si>
    <t>Vivian Wang</t>
  </si>
  <si>
    <t>Erin Petrik</t>
  </si>
  <si>
    <t>Christina Lam</t>
  </si>
  <si>
    <t>Farah Shah-Anwar</t>
  </si>
  <si>
    <t>Alice Niu</t>
  </si>
  <si>
    <t>Mehrsa Samani</t>
  </si>
  <si>
    <t>John Wang</t>
  </si>
  <si>
    <t>16:37</t>
  </si>
  <si>
    <t>17:13</t>
  </si>
  <si>
    <t>20:29</t>
  </si>
  <si>
    <t>21:40</t>
  </si>
  <si>
    <t>23:39</t>
  </si>
  <si>
    <t>25:52</t>
  </si>
  <si>
    <t>Gr</t>
  </si>
  <si>
    <t>16:47</t>
  </si>
  <si>
    <t>16:53</t>
  </si>
  <si>
    <t>17:31</t>
  </si>
  <si>
    <t>17:44</t>
  </si>
  <si>
    <t>17:46</t>
  </si>
  <si>
    <t>17:47</t>
  </si>
  <si>
    <t>17:59</t>
  </si>
  <si>
    <t>18:07</t>
  </si>
  <si>
    <t>18:17</t>
  </si>
  <si>
    <t>18:22</t>
  </si>
  <si>
    <t>18:39</t>
  </si>
  <si>
    <t>18:40</t>
  </si>
  <si>
    <t>18:43</t>
  </si>
  <si>
    <t>18:51</t>
  </si>
  <si>
    <t>19:05</t>
  </si>
  <si>
    <t>19:30</t>
  </si>
  <si>
    <t>19:34</t>
  </si>
  <si>
    <t>20:00</t>
  </si>
  <si>
    <t>20:15</t>
  </si>
  <si>
    <t>20:25</t>
  </si>
  <si>
    <t>20:37</t>
  </si>
  <si>
    <t>20:44</t>
  </si>
  <si>
    <t>20:47</t>
  </si>
  <si>
    <t>20:53</t>
  </si>
  <si>
    <t>21:07</t>
  </si>
  <si>
    <t>21:20</t>
  </si>
  <si>
    <t>21:26</t>
  </si>
  <si>
    <t>21:48</t>
  </si>
  <si>
    <t>21:50</t>
  </si>
  <si>
    <t>22:02</t>
  </si>
  <si>
    <t>22:08</t>
  </si>
  <si>
    <t>22:16</t>
  </si>
  <si>
    <t>22:19</t>
  </si>
  <si>
    <t>22:22</t>
  </si>
  <si>
    <t>22:24</t>
  </si>
  <si>
    <t>23:17</t>
  </si>
  <si>
    <t>23:35</t>
  </si>
  <si>
    <t>24:13</t>
  </si>
  <si>
    <t>25:26</t>
  </si>
  <si>
    <t>25:53</t>
  </si>
  <si>
    <t>25:56</t>
  </si>
  <si>
    <t>28:42</t>
  </si>
  <si>
    <t>29:54</t>
  </si>
  <si>
    <t>29:55</t>
  </si>
  <si>
    <t>30:29</t>
  </si>
  <si>
    <t>32:17</t>
  </si>
  <si>
    <t>33:30</t>
  </si>
  <si>
    <t>33:31</t>
  </si>
  <si>
    <t>33:32</t>
  </si>
  <si>
    <t>33:37</t>
  </si>
  <si>
    <t>34:17</t>
  </si>
  <si>
    <t>38:05</t>
  </si>
  <si>
    <t>Fox</t>
  </si>
  <si>
    <t>Matteus Tione</t>
  </si>
  <si>
    <t>Milton Melonville</t>
  </si>
  <si>
    <t>Jordan Attridge</t>
  </si>
  <si>
    <t>Thomas Gabat</t>
  </si>
  <si>
    <t>Joshua Wu</t>
  </si>
  <si>
    <t>Dylan Conway</t>
  </si>
  <si>
    <t>Nils Reda</t>
  </si>
  <si>
    <t>Zeinab Hedayati</t>
  </si>
  <si>
    <t>Jenaya Reddin</t>
  </si>
  <si>
    <t>Kiera Johannson</t>
  </si>
  <si>
    <t>Eliza Badnariuc</t>
  </si>
  <si>
    <t>Madeline Froece</t>
  </si>
  <si>
    <t>Martina Crespo</t>
  </si>
  <si>
    <t>Sarah Ip</t>
  </si>
  <si>
    <t>Nona Mohammada</t>
  </si>
  <si>
    <t>Nathan Lee</t>
  </si>
  <si>
    <t>Liya Asgharpour</t>
  </si>
  <si>
    <t>Sarina Minouei</t>
  </si>
  <si>
    <t>Kimia Mousavi</t>
  </si>
  <si>
    <t>Orien Huang</t>
  </si>
  <si>
    <t>Grade 9 Girls</t>
  </si>
  <si>
    <t>Team Award</t>
  </si>
  <si>
    <t>School</t>
  </si>
  <si>
    <t>Points</t>
  </si>
  <si>
    <t>Place</t>
  </si>
  <si>
    <t>Grade 10 Girls</t>
  </si>
  <si>
    <t>District Cross Country Championships</t>
  </si>
  <si>
    <t>Mundy Park</t>
  </si>
  <si>
    <t>October 25rd 2017</t>
  </si>
  <si>
    <t>4.7 Km</t>
  </si>
  <si>
    <t>4.7Km</t>
  </si>
  <si>
    <t>Grrade 10 Girls</t>
  </si>
  <si>
    <t>19:44</t>
  </si>
  <si>
    <t>19:55</t>
  </si>
  <si>
    <t>20:11</t>
  </si>
  <si>
    <t>20:12</t>
  </si>
  <si>
    <t>20:43</t>
  </si>
  <si>
    <t>20:49</t>
  </si>
  <si>
    <t>20:52</t>
  </si>
  <si>
    <t>20:56</t>
  </si>
  <si>
    <t>21:01</t>
  </si>
  <si>
    <t>21:09</t>
  </si>
  <si>
    <t>21:19</t>
  </si>
  <si>
    <t>21:27</t>
  </si>
  <si>
    <t>21:39</t>
  </si>
  <si>
    <t>21:52</t>
  </si>
  <si>
    <t>23:10</t>
  </si>
  <si>
    <t>23:31</t>
  </si>
  <si>
    <t>24:15</t>
  </si>
  <si>
    <t>24:16</t>
  </si>
  <si>
    <t>24:27</t>
  </si>
  <si>
    <t>24:50</t>
  </si>
  <si>
    <t>24:55</t>
  </si>
  <si>
    <t>27:33</t>
  </si>
  <si>
    <t>27:49</t>
  </si>
  <si>
    <t>28:13</t>
  </si>
  <si>
    <t>29:35</t>
  </si>
  <si>
    <t>29:58</t>
  </si>
  <si>
    <t>30:18</t>
  </si>
  <si>
    <t>BCCA</t>
  </si>
  <si>
    <t>Chloe Campeau</t>
  </si>
  <si>
    <t>Heidi Mueckel</t>
  </si>
  <si>
    <t>Christina Johnston</t>
  </si>
  <si>
    <t>Renee Boldut</t>
  </si>
  <si>
    <t>Aubrey Lee</t>
  </si>
  <si>
    <t>Rebecca Liu</t>
  </si>
  <si>
    <t>Phoebe Zhang</t>
  </si>
  <si>
    <t>40:00</t>
  </si>
  <si>
    <t>Grade 11 Girls</t>
  </si>
  <si>
    <t>6.3 km</t>
  </si>
  <si>
    <t>25:02</t>
  </si>
  <si>
    <t>25:04</t>
  </si>
  <si>
    <t>25:06</t>
  </si>
  <si>
    <t>25:29</t>
  </si>
  <si>
    <t>26:20</t>
  </si>
  <si>
    <t>26:33</t>
  </si>
  <si>
    <t>26:43</t>
  </si>
  <si>
    <t>26:44</t>
  </si>
  <si>
    <t>26:56</t>
  </si>
  <si>
    <t>27:03</t>
  </si>
  <si>
    <t>27:12</t>
  </si>
  <si>
    <t>27:18</t>
  </si>
  <si>
    <t>27:27</t>
  </si>
  <si>
    <t>27:28</t>
  </si>
  <si>
    <t>27:35</t>
  </si>
  <si>
    <t>27:37</t>
  </si>
  <si>
    <t>28:10</t>
  </si>
  <si>
    <t>28:35</t>
  </si>
  <si>
    <t>29:15</t>
  </si>
  <si>
    <t>29:39</t>
  </si>
  <si>
    <t>29:59</t>
  </si>
  <si>
    <t>30:56</t>
  </si>
  <si>
    <t>31:06</t>
  </si>
  <si>
    <t>31:23</t>
  </si>
  <si>
    <t>31:34</t>
  </si>
  <si>
    <t>31:38</t>
  </si>
  <si>
    <t>32:06</t>
  </si>
  <si>
    <t>36:21</t>
  </si>
  <si>
    <t>38:50</t>
  </si>
  <si>
    <t>38:53</t>
  </si>
  <si>
    <t>39:10</t>
  </si>
  <si>
    <t>39:30</t>
  </si>
  <si>
    <t>39:50</t>
  </si>
  <si>
    <t>44:43</t>
  </si>
  <si>
    <t>Brendan McLaughlin</t>
  </si>
  <si>
    <t>Qays Abdiwahid</t>
  </si>
  <si>
    <t>Ethan Gaddin</t>
  </si>
  <si>
    <t>Joshua Caldwell</t>
  </si>
  <si>
    <t>Andrew Dueno</t>
  </si>
  <si>
    <t>Timon Glaesser</t>
  </si>
  <si>
    <t xml:space="preserve">Bradley Carstan </t>
  </si>
  <si>
    <t>Jerry Yang</t>
  </si>
  <si>
    <t>Callum Chandler</t>
  </si>
  <si>
    <t>Sunny Sam</t>
  </si>
  <si>
    <t>Team</t>
  </si>
  <si>
    <t>Number of Teams</t>
  </si>
  <si>
    <t>Total Points</t>
  </si>
  <si>
    <t>Pt.Moody</t>
  </si>
  <si>
    <t>John Taylor Award</t>
  </si>
  <si>
    <t>Gail Sayers Award</t>
  </si>
  <si>
    <t>Top Female Senior</t>
  </si>
  <si>
    <t>Top Male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</si>
</sst>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0" fontId="0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0" fillId="0" borderId="0" xfId="0" applyNumberFormat="1" applyFont="1" applyFill="1" applyBorder="1"/>
    <xf numFmtId="49" fontId="0" fillId="0" borderId="0" xfId="0" applyNumberFormat="1" applyFont="1" applyFill="1" applyBorder="1"/>
    <xf numFmtId="0" fontId="0" fillId="0" borderId="0" xfId="0" applyFont="1"/>
    <xf numFmtId="0" fontId="0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7" sqref="B7:C7"/>
    </sheetView>
  </sheetViews>
  <sheetFormatPr defaultRowHeight="14.5" x14ac:dyDescent="0.35"/>
  <cols>
    <col min="1" max="1" width="4.26953125" style="12" customWidth="1"/>
    <col min="2" max="2" width="25.1796875" style="12" customWidth="1"/>
    <col min="3" max="3" width="18.08984375" style="12" customWidth="1"/>
    <col min="4" max="4" width="5.7265625" style="12" customWidth="1"/>
    <col min="5" max="5" width="8" style="4" customWidth="1"/>
    <col min="6" max="6" width="5" style="12" customWidth="1"/>
    <col min="7" max="7" width="21.7265625" style="12" customWidth="1"/>
    <col min="8" max="8" width="17.54296875" style="12" customWidth="1"/>
    <col min="9" max="9" width="8.7265625" style="12" customWidth="1"/>
    <col min="10" max="10" width="15.1796875" style="12" customWidth="1"/>
    <col min="11" max="16384" width="8.7265625" style="12"/>
  </cols>
  <sheetData>
    <row r="1" spans="1:13" x14ac:dyDescent="0.35">
      <c r="A1" s="11" t="s">
        <v>212</v>
      </c>
      <c r="B1" s="2"/>
      <c r="C1" s="2"/>
      <c r="D1" s="2"/>
    </row>
    <row r="2" spans="1:13" x14ac:dyDescent="0.35">
      <c r="A2" s="11" t="s">
        <v>214</v>
      </c>
      <c r="B2" s="2"/>
      <c r="C2" s="2"/>
      <c r="D2" s="2"/>
    </row>
    <row r="3" spans="1:13" x14ac:dyDescent="0.35">
      <c r="A3" s="11" t="s">
        <v>213</v>
      </c>
      <c r="B3" s="2"/>
      <c r="C3" s="2"/>
      <c r="D3" s="2"/>
    </row>
    <row r="4" spans="1:13" x14ac:dyDescent="0.35">
      <c r="A4" s="2"/>
      <c r="B4" s="2" t="s">
        <v>41</v>
      </c>
      <c r="C4" s="2" t="s">
        <v>215</v>
      </c>
      <c r="D4" s="2"/>
      <c r="G4" s="12" t="s">
        <v>42</v>
      </c>
      <c r="H4" s="12" t="s">
        <v>215</v>
      </c>
      <c r="K4" s="4" t="s">
        <v>207</v>
      </c>
      <c r="L4" s="5"/>
      <c r="M4" s="5"/>
    </row>
    <row r="5" spans="1:13" x14ac:dyDescent="0.35">
      <c r="A5" s="2"/>
      <c r="B5" s="2"/>
      <c r="C5" s="2"/>
      <c r="D5" s="2"/>
      <c r="K5" s="4" t="s">
        <v>254</v>
      </c>
      <c r="L5" s="5"/>
      <c r="M5" s="5"/>
    </row>
    <row r="6" spans="1:13" x14ac:dyDescent="0.35">
      <c r="A6" s="13"/>
      <c r="B6" s="6" t="s">
        <v>0</v>
      </c>
      <c r="C6" s="6" t="s">
        <v>1</v>
      </c>
      <c r="D6" s="6" t="s">
        <v>3</v>
      </c>
      <c r="E6" s="8" t="s">
        <v>2</v>
      </c>
      <c r="G6" s="6" t="s">
        <v>0</v>
      </c>
      <c r="H6" s="6" t="s">
        <v>1</v>
      </c>
      <c r="I6" s="6" t="s">
        <v>3</v>
      </c>
      <c r="J6" s="8" t="s">
        <v>2</v>
      </c>
      <c r="K6" s="4" t="s">
        <v>208</v>
      </c>
      <c r="L6" s="5" t="s">
        <v>209</v>
      </c>
      <c r="M6" s="5" t="s">
        <v>210</v>
      </c>
    </row>
    <row r="7" spans="1:13" x14ac:dyDescent="0.35">
      <c r="A7" s="12">
        <v>1</v>
      </c>
      <c r="B7" s="12" t="s">
        <v>4</v>
      </c>
      <c r="C7" s="12" t="s">
        <v>5</v>
      </c>
      <c r="D7" s="12">
        <v>11</v>
      </c>
      <c r="E7" s="4" t="s">
        <v>218</v>
      </c>
      <c r="F7" s="12">
        <v>1</v>
      </c>
      <c r="G7" s="12" t="s">
        <v>6</v>
      </c>
      <c r="H7" s="12" t="s">
        <v>7</v>
      </c>
      <c r="I7" s="12">
        <v>12</v>
      </c>
      <c r="J7" s="4" t="s">
        <v>219</v>
      </c>
      <c r="K7" s="10" t="s">
        <v>10</v>
      </c>
      <c r="L7" s="12">
        <f>2+5+6</f>
        <v>13</v>
      </c>
      <c r="M7" s="12">
        <v>1</v>
      </c>
    </row>
    <row r="8" spans="1:13" x14ac:dyDescent="0.35">
      <c r="A8" s="12">
        <f>A7+1</f>
        <v>2</v>
      </c>
      <c r="B8" s="12" t="s">
        <v>9</v>
      </c>
      <c r="C8" s="12" t="s">
        <v>10</v>
      </c>
      <c r="D8" s="12">
        <v>11</v>
      </c>
      <c r="E8" s="4" t="s">
        <v>74</v>
      </c>
      <c r="F8" s="12">
        <f>F7+1</f>
        <v>2</v>
      </c>
      <c r="G8" s="12" t="s">
        <v>19</v>
      </c>
      <c r="H8" s="12" t="s">
        <v>20</v>
      </c>
      <c r="I8" s="12">
        <v>12</v>
      </c>
      <c r="J8" s="4" t="s">
        <v>220</v>
      </c>
      <c r="K8" s="10" t="s">
        <v>13</v>
      </c>
      <c r="L8" s="12">
        <f>4+11+12</f>
        <v>27</v>
      </c>
      <c r="M8" s="12">
        <v>2</v>
      </c>
    </row>
    <row r="9" spans="1:13" x14ac:dyDescent="0.35">
      <c r="A9" s="12">
        <f t="shared" ref="A9:A19" si="0">A8+1</f>
        <v>3</v>
      </c>
      <c r="B9" s="12" t="s">
        <v>11</v>
      </c>
      <c r="C9" s="12" t="s">
        <v>245</v>
      </c>
      <c r="D9" s="12">
        <v>11</v>
      </c>
      <c r="E9" s="4" t="s">
        <v>222</v>
      </c>
      <c r="F9" s="12">
        <f t="shared" ref="F9:F26" si="1">F8+1</f>
        <v>3</v>
      </c>
      <c r="G9" s="12" t="s">
        <v>8</v>
      </c>
      <c r="H9" s="12" t="s">
        <v>7</v>
      </c>
      <c r="I9" s="12">
        <v>12</v>
      </c>
      <c r="J9" s="4" t="s">
        <v>221</v>
      </c>
      <c r="K9" s="10" t="s">
        <v>15</v>
      </c>
      <c r="L9" s="12">
        <f>7+10+13</f>
        <v>30</v>
      </c>
      <c r="M9" s="12">
        <v>3</v>
      </c>
    </row>
    <row r="10" spans="1:13" x14ac:dyDescent="0.35">
      <c r="A10" s="12">
        <f t="shared" si="0"/>
        <v>4</v>
      </c>
      <c r="B10" s="12" t="s">
        <v>12</v>
      </c>
      <c r="C10" s="12" t="s">
        <v>13</v>
      </c>
      <c r="D10" s="12">
        <v>11</v>
      </c>
      <c r="E10" s="4" t="s">
        <v>223</v>
      </c>
      <c r="F10" s="12">
        <f t="shared" si="1"/>
        <v>4</v>
      </c>
      <c r="G10" s="12" t="s">
        <v>18</v>
      </c>
      <c r="H10" s="12" t="s">
        <v>7</v>
      </c>
      <c r="I10" s="12">
        <v>12</v>
      </c>
      <c r="J10" s="4" t="s">
        <v>225</v>
      </c>
    </row>
    <row r="11" spans="1:13" x14ac:dyDescent="0.35">
      <c r="A11" s="12">
        <f t="shared" si="0"/>
        <v>5</v>
      </c>
      <c r="B11" s="12" t="s">
        <v>246</v>
      </c>
      <c r="C11" s="12" t="s">
        <v>10</v>
      </c>
      <c r="D11" s="12">
        <v>11</v>
      </c>
      <c r="E11" s="4" t="s">
        <v>224</v>
      </c>
      <c r="F11" s="12">
        <f t="shared" si="1"/>
        <v>5</v>
      </c>
      <c r="G11" s="12" t="s">
        <v>16</v>
      </c>
      <c r="H11" s="12" t="s">
        <v>10</v>
      </c>
      <c r="I11" s="12">
        <v>12</v>
      </c>
      <c r="J11" s="4" t="s">
        <v>226</v>
      </c>
      <c r="K11" s="10" t="s">
        <v>207</v>
      </c>
    </row>
    <row r="12" spans="1:13" x14ac:dyDescent="0.35">
      <c r="A12" s="12">
        <f t="shared" si="0"/>
        <v>6</v>
      </c>
      <c r="B12" s="12" t="s">
        <v>247</v>
      </c>
      <c r="C12" s="12" t="s">
        <v>10</v>
      </c>
      <c r="D12" s="12">
        <v>11</v>
      </c>
      <c r="E12" s="4" t="s">
        <v>227</v>
      </c>
      <c r="F12" s="12">
        <f t="shared" si="1"/>
        <v>6</v>
      </c>
      <c r="G12" s="12" t="s">
        <v>17</v>
      </c>
      <c r="H12" s="12" t="s">
        <v>15</v>
      </c>
      <c r="I12" s="12">
        <v>12</v>
      </c>
      <c r="J12" s="4" t="s">
        <v>229</v>
      </c>
      <c r="K12" s="10" t="s">
        <v>42</v>
      </c>
    </row>
    <row r="13" spans="1:13" x14ac:dyDescent="0.35">
      <c r="A13" s="12">
        <f t="shared" si="0"/>
        <v>7</v>
      </c>
      <c r="B13" s="12" t="s">
        <v>14</v>
      </c>
      <c r="C13" s="12" t="s">
        <v>15</v>
      </c>
      <c r="D13" s="12">
        <v>11</v>
      </c>
      <c r="E13" s="4" t="s">
        <v>228</v>
      </c>
      <c r="F13" s="12">
        <f t="shared" si="1"/>
        <v>7</v>
      </c>
      <c r="G13" s="12" t="s">
        <v>107</v>
      </c>
      <c r="H13" s="12" t="s">
        <v>20</v>
      </c>
      <c r="I13" s="12">
        <v>12</v>
      </c>
      <c r="J13" s="4" t="s">
        <v>230</v>
      </c>
      <c r="K13" s="10" t="s">
        <v>208</v>
      </c>
      <c r="L13" s="14" t="s">
        <v>209</v>
      </c>
      <c r="M13" s="14" t="s">
        <v>210</v>
      </c>
    </row>
    <row r="14" spans="1:13" x14ac:dyDescent="0.35">
      <c r="A14" s="12">
        <f t="shared" si="0"/>
        <v>8</v>
      </c>
      <c r="B14" s="12" t="s">
        <v>21</v>
      </c>
      <c r="C14" s="12" t="s">
        <v>22</v>
      </c>
      <c r="D14" s="12">
        <v>11</v>
      </c>
      <c r="E14" s="4" t="s">
        <v>232</v>
      </c>
      <c r="F14" s="12">
        <f t="shared" si="1"/>
        <v>8</v>
      </c>
      <c r="G14" s="12" t="s">
        <v>23</v>
      </c>
      <c r="H14" s="12" t="s">
        <v>20</v>
      </c>
      <c r="I14" s="12">
        <v>12</v>
      </c>
      <c r="J14" s="4" t="s">
        <v>231</v>
      </c>
      <c r="K14" s="10" t="s">
        <v>7</v>
      </c>
      <c r="L14" s="12">
        <f>1+3+4</f>
        <v>8</v>
      </c>
      <c r="M14" s="12">
        <v>1</v>
      </c>
    </row>
    <row r="15" spans="1:13" x14ac:dyDescent="0.35">
      <c r="A15" s="12">
        <f t="shared" si="0"/>
        <v>9</v>
      </c>
      <c r="B15" s="12" t="s">
        <v>25</v>
      </c>
      <c r="C15" s="12" t="s">
        <v>22</v>
      </c>
      <c r="D15" s="12">
        <v>11</v>
      </c>
      <c r="E15" s="4" t="s">
        <v>77</v>
      </c>
      <c r="F15" s="12">
        <f t="shared" si="1"/>
        <v>9</v>
      </c>
      <c r="G15" s="12" t="s">
        <v>24</v>
      </c>
      <c r="H15" s="12" t="s">
        <v>10</v>
      </c>
      <c r="I15" s="12">
        <v>12</v>
      </c>
      <c r="J15" s="4" t="s">
        <v>76</v>
      </c>
      <c r="K15" s="10" t="s">
        <v>20</v>
      </c>
      <c r="L15" s="12">
        <f>2+7+8</f>
        <v>17</v>
      </c>
      <c r="M15" s="12">
        <v>2</v>
      </c>
    </row>
    <row r="16" spans="1:13" x14ac:dyDescent="0.35">
      <c r="A16" s="12">
        <f t="shared" si="0"/>
        <v>10</v>
      </c>
      <c r="B16" s="12" t="s">
        <v>32</v>
      </c>
      <c r="C16" s="12" t="s">
        <v>15</v>
      </c>
      <c r="D16" s="12">
        <v>11</v>
      </c>
      <c r="E16" s="4" t="s">
        <v>235</v>
      </c>
      <c r="F16" s="12">
        <f t="shared" si="1"/>
        <v>10</v>
      </c>
      <c r="G16" s="12" t="s">
        <v>28</v>
      </c>
      <c r="H16" s="12" t="s">
        <v>10</v>
      </c>
      <c r="I16" s="12">
        <v>12</v>
      </c>
      <c r="J16" s="4" t="s">
        <v>168</v>
      </c>
      <c r="K16" s="10" t="s">
        <v>10</v>
      </c>
      <c r="L16" s="12">
        <f>5+9+10</f>
        <v>24</v>
      </c>
      <c r="M16" s="12">
        <v>3</v>
      </c>
    </row>
    <row r="17" spans="1:13" x14ac:dyDescent="0.35">
      <c r="A17" s="12">
        <f t="shared" si="0"/>
        <v>11</v>
      </c>
      <c r="B17" s="12" t="s">
        <v>29</v>
      </c>
      <c r="C17" s="12" t="s">
        <v>13</v>
      </c>
      <c r="D17" s="12">
        <v>11</v>
      </c>
      <c r="E17" s="4" t="s">
        <v>237</v>
      </c>
      <c r="F17" s="12">
        <f t="shared" si="1"/>
        <v>11</v>
      </c>
      <c r="G17" s="12" t="s">
        <v>26</v>
      </c>
      <c r="H17" s="12" t="s">
        <v>22</v>
      </c>
      <c r="I17" s="12">
        <v>12</v>
      </c>
      <c r="J17" s="4" t="s">
        <v>233</v>
      </c>
      <c r="K17" s="10" t="s">
        <v>15</v>
      </c>
      <c r="L17" s="12">
        <f>6+18+19</f>
        <v>43</v>
      </c>
      <c r="M17" s="14">
        <v>4</v>
      </c>
    </row>
    <row r="18" spans="1:13" x14ac:dyDescent="0.35">
      <c r="A18" s="12">
        <f t="shared" si="0"/>
        <v>12</v>
      </c>
      <c r="B18" s="12" t="s">
        <v>34</v>
      </c>
      <c r="C18" s="12" t="s">
        <v>13</v>
      </c>
      <c r="D18" s="12">
        <v>11</v>
      </c>
      <c r="E18" s="4" t="s">
        <v>239</v>
      </c>
      <c r="F18" s="12">
        <f t="shared" si="1"/>
        <v>12</v>
      </c>
      <c r="G18" s="12" t="s">
        <v>248</v>
      </c>
      <c r="H18" s="12" t="s">
        <v>20</v>
      </c>
      <c r="I18" s="12">
        <v>12</v>
      </c>
      <c r="J18" s="4" t="s">
        <v>130</v>
      </c>
    </row>
    <row r="19" spans="1:13" x14ac:dyDescent="0.35">
      <c r="A19" s="12">
        <f t="shared" si="0"/>
        <v>13</v>
      </c>
      <c r="B19" s="12" t="s">
        <v>251</v>
      </c>
      <c r="C19" s="12" t="s">
        <v>15</v>
      </c>
      <c r="D19" s="12">
        <v>11</v>
      </c>
      <c r="E19" s="4" t="s">
        <v>242</v>
      </c>
      <c r="F19" s="12">
        <f t="shared" si="1"/>
        <v>13</v>
      </c>
      <c r="G19" s="12" t="s">
        <v>249</v>
      </c>
      <c r="H19" s="12" t="s">
        <v>20</v>
      </c>
      <c r="I19" s="12">
        <v>12</v>
      </c>
      <c r="J19" s="4" t="s">
        <v>234</v>
      </c>
    </row>
    <row r="20" spans="1:13" x14ac:dyDescent="0.35">
      <c r="E20" s="12"/>
      <c r="F20" s="12">
        <f t="shared" si="1"/>
        <v>14</v>
      </c>
      <c r="G20" s="12" t="s">
        <v>30</v>
      </c>
      <c r="H20" s="12" t="s">
        <v>7</v>
      </c>
      <c r="I20" s="12">
        <v>12</v>
      </c>
      <c r="J20" s="4" t="s">
        <v>236</v>
      </c>
    </row>
    <row r="21" spans="1:13" x14ac:dyDescent="0.35">
      <c r="F21" s="12">
        <f t="shared" si="1"/>
        <v>15</v>
      </c>
      <c r="G21" s="12" t="s">
        <v>27</v>
      </c>
      <c r="H21" s="12" t="s">
        <v>22</v>
      </c>
      <c r="I21" s="12">
        <v>12</v>
      </c>
      <c r="J21" s="4" t="s">
        <v>238</v>
      </c>
    </row>
    <row r="22" spans="1:13" x14ac:dyDescent="0.35">
      <c r="F22" s="12">
        <f t="shared" si="1"/>
        <v>16</v>
      </c>
      <c r="G22" s="12" t="s">
        <v>33</v>
      </c>
      <c r="H22" s="12" t="s">
        <v>7</v>
      </c>
      <c r="I22" s="12">
        <v>12</v>
      </c>
      <c r="J22" s="4" t="s">
        <v>240</v>
      </c>
    </row>
    <row r="23" spans="1:13" x14ac:dyDescent="0.35">
      <c r="E23" s="12"/>
      <c r="F23" s="12">
        <f t="shared" si="1"/>
        <v>17</v>
      </c>
      <c r="G23" s="12" t="s">
        <v>250</v>
      </c>
      <c r="H23" s="12" t="s">
        <v>20</v>
      </c>
      <c r="I23" s="12">
        <v>12</v>
      </c>
      <c r="J23" s="4" t="s">
        <v>241</v>
      </c>
    </row>
    <row r="24" spans="1:13" x14ac:dyDescent="0.35">
      <c r="E24" s="12"/>
      <c r="F24" s="12">
        <f t="shared" si="1"/>
        <v>18</v>
      </c>
      <c r="G24" s="12" t="s">
        <v>36</v>
      </c>
      <c r="H24" s="12" t="s">
        <v>15</v>
      </c>
      <c r="I24" s="12">
        <v>12</v>
      </c>
      <c r="J24" s="4" t="s">
        <v>243</v>
      </c>
    </row>
    <row r="25" spans="1:13" x14ac:dyDescent="0.35">
      <c r="E25" s="12"/>
      <c r="F25" s="12">
        <f t="shared" si="1"/>
        <v>19</v>
      </c>
      <c r="G25" s="12" t="s">
        <v>252</v>
      </c>
      <c r="H25" s="12" t="s">
        <v>15</v>
      </c>
      <c r="I25" s="12">
        <v>12</v>
      </c>
      <c r="J25" s="4" t="s">
        <v>244</v>
      </c>
    </row>
    <row r="26" spans="1:13" x14ac:dyDescent="0.35">
      <c r="E26" s="12"/>
      <c r="F26" s="12">
        <f t="shared" si="1"/>
        <v>20</v>
      </c>
      <c r="G26" s="12" t="s">
        <v>35</v>
      </c>
      <c r="H26" s="12" t="s">
        <v>15</v>
      </c>
      <c r="I26" s="12">
        <v>12</v>
      </c>
      <c r="J26" s="4" t="s">
        <v>253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5" workbookViewId="0">
      <selection activeCell="H8" sqref="H8:I8"/>
    </sheetView>
  </sheetViews>
  <sheetFormatPr defaultRowHeight="14.5" x14ac:dyDescent="0.35"/>
  <cols>
    <col min="1" max="1" width="3.54296875" style="12" customWidth="1"/>
    <col min="2" max="2" width="15.26953125" style="12" customWidth="1"/>
    <col min="3" max="3" width="12.36328125" style="12" customWidth="1"/>
    <col min="4" max="4" width="6.26953125" style="12" customWidth="1"/>
    <col min="5" max="5" width="8.7265625" style="4"/>
    <col min="6" max="6" width="3.26953125" style="12" customWidth="1"/>
    <col min="7" max="7" width="6.08984375" style="12" customWidth="1"/>
    <col min="8" max="8" width="18.6328125" style="12" customWidth="1"/>
    <col min="9" max="9" width="11" style="12" customWidth="1"/>
    <col min="10" max="10" width="6.7265625" style="12" customWidth="1"/>
    <col min="11" max="11" width="8.7265625" style="4"/>
    <col min="12" max="12" width="4.81640625" style="12" customWidth="1"/>
    <col min="13" max="13" width="10.08984375" style="12" customWidth="1"/>
    <col min="14" max="14" width="7.81640625" style="12" customWidth="1"/>
    <col min="15" max="15" width="5.54296875" style="12" customWidth="1"/>
    <col min="16" max="16384" width="8.7265625" style="12"/>
  </cols>
  <sheetData>
    <row r="1" spans="1:15" x14ac:dyDescent="0.35">
      <c r="A1" s="13"/>
      <c r="B1" s="2"/>
      <c r="C1" s="2"/>
      <c r="D1" s="2"/>
    </row>
    <row r="2" spans="1:15" x14ac:dyDescent="0.35">
      <c r="A2" s="2"/>
      <c r="B2" s="2"/>
      <c r="C2" s="2"/>
      <c r="D2" s="2"/>
    </row>
    <row r="3" spans="1:15" x14ac:dyDescent="0.35">
      <c r="A3" s="2"/>
      <c r="B3" s="2"/>
      <c r="C3" s="2"/>
      <c r="D3" s="2"/>
    </row>
    <row r="4" spans="1:15" x14ac:dyDescent="0.35">
      <c r="A4" s="2"/>
      <c r="B4" s="2"/>
      <c r="C4" s="2"/>
      <c r="D4" s="2"/>
    </row>
    <row r="5" spans="1:15" x14ac:dyDescent="0.35">
      <c r="A5" s="2"/>
      <c r="B5" s="2" t="s">
        <v>43</v>
      </c>
      <c r="C5" s="2" t="s">
        <v>255</v>
      </c>
      <c r="D5" s="2"/>
      <c r="H5" s="12" t="s">
        <v>44</v>
      </c>
      <c r="I5" s="12" t="s">
        <v>255</v>
      </c>
    </row>
    <row r="6" spans="1:15" x14ac:dyDescent="0.35">
      <c r="A6" s="2"/>
      <c r="B6" s="2"/>
      <c r="C6" s="2"/>
      <c r="D6" s="2"/>
      <c r="M6" s="4" t="s">
        <v>207</v>
      </c>
      <c r="N6" s="5"/>
      <c r="O6" s="5"/>
    </row>
    <row r="7" spans="1:15" x14ac:dyDescent="0.35">
      <c r="A7" s="13"/>
      <c r="B7" s="6" t="s">
        <v>0</v>
      </c>
      <c r="C7" s="6" t="s">
        <v>1</v>
      </c>
      <c r="D7" s="6" t="s">
        <v>3</v>
      </c>
      <c r="E7" s="8" t="s">
        <v>2</v>
      </c>
      <c r="H7" s="6" t="s">
        <v>0</v>
      </c>
      <c r="I7" s="6" t="s">
        <v>1</v>
      </c>
      <c r="J7" s="6" t="s">
        <v>3</v>
      </c>
      <c r="K7" s="8" t="s">
        <v>2</v>
      </c>
      <c r="M7" s="4" t="s">
        <v>43</v>
      </c>
      <c r="N7" s="5"/>
      <c r="O7" s="5"/>
    </row>
    <row r="8" spans="1:15" x14ac:dyDescent="0.35">
      <c r="A8" s="12">
        <v>1</v>
      </c>
      <c r="B8" s="12" t="s">
        <v>46</v>
      </c>
      <c r="C8" s="12" t="s">
        <v>31</v>
      </c>
      <c r="D8" s="12">
        <v>11</v>
      </c>
      <c r="E8" s="4" t="s">
        <v>257</v>
      </c>
      <c r="G8" s="12">
        <v>1</v>
      </c>
      <c r="H8" s="12" t="s">
        <v>290</v>
      </c>
      <c r="I8" s="12" t="s">
        <v>10</v>
      </c>
      <c r="J8" s="12">
        <v>12</v>
      </c>
      <c r="K8" s="4" t="s">
        <v>238</v>
      </c>
      <c r="M8" s="4" t="s">
        <v>208</v>
      </c>
      <c r="N8" s="5" t="s">
        <v>209</v>
      </c>
      <c r="O8" s="5" t="s">
        <v>210</v>
      </c>
    </row>
    <row r="9" spans="1:15" x14ac:dyDescent="0.35">
      <c r="A9" s="12">
        <f>A8+1</f>
        <v>2</v>
      </c>
      <c r="B9" s="12" t="s">
        <v>293</v>
      </c>
      <c r="C9" s="12" t="s">
        <v>31</v>
      </c>
      <c r="D9" s="12">
        <v>11</v>
      </c>
      <c r="E9" s="4" t="s">
        <v>259</v>
      </c>
      <c r="G9" s="12">
        <f>G8+1</f>
        <v>2</v>
      </c>
      <c r="H9" s="12" t="s">
        <v>291</v>
      </c>
      <c r="I9" s="12" t="s">
        <v>10</v>
      </c>
      <c r="J9" s="12">
        <v>12</v>
      </c>
      <c r="K9" s="4" t="s">
        <v>256</v>
      </c>
      <c r="M9" s="10" t="s">
        <v>31</v>
      </c>
      <c r="N9" s="12">
        <f>1+2+12</f>
        <v>15</v>
      </c>
      <c r="O9" s="12">
        <v>1</v>
      </c>
    </row>
    <row r="10" spans="1:15" x14ac:dyDescent="0.35">
      <c r="A10" s="12">
        <f t="shared" ref="A10:A23" si="0">A9+1</f>
        <v>3</v>
      </c>
      <c r="B10" s="12" t="s">
        <v>49</v>
      </c>
      <c r="C10" s="12" t="s">
        <v>22</v>
      </c>
      <c r="D10" s="12">
        <v>11</v>
      </c>
      <c r="E10" s="4" t="s">
        <v>263</v>
      </c>
      <c r="G10" s="12">
        <f t="shared" ref="G10:G27" si="1">G9+1</f>
        <v>3</v>
      </c>
      <c r="H10" s="12" t="s">
        <v>45</v>
      </c>
      <c r="I10" s="12" t="s">
        <v>20</v>
      </c>
      <c r="J10" s="12">
        <v>12</v>
      </c>
      <c r="K10" s="4" t="s">
        <v>258</v>
      </c>
      <c r="M10" s="10" t="s">
        <v>22</v>
      </c>
      <c r="N10" s="12">
        <f>3+6+8</f>
        <v>17</v>
      </c>
      <c r="O10" s="12">
        <v>2</v>
      </c>
    </row>
    <row r="11" spans="1:15" x14ac:dyDescent="0.35">
      <c r="A11" s="12">
        <f t="shared" si="0"/>
        <v>4</v>
      </c>
      <c r="B11" s="12" t="s">
        <v>47</v>
      </c>
      <c r="C11" s="12" t="s">
        <v>10</v>
      </c>
      <c r="D11" s="12">
        <v>11</v>
      </c>
      <c r="E11" s="4" t="s">
        <v>265</v>
      </c>
      <c r="G11" s="12">
        <f t="shared" si="1"/>
        <v>4</v>
      </c>
      <c r="H11" s="12" t="s">
        <v>292</v>
      </c>
      <c r="I11" s="12" t="s">
        <v>10</v>
      </c>
      <c r="J11" s="12">
        <v>12</v>
      </c>
      <c r="K11" s="4" t="s">
        <v>171</v>
      </c>
      <c r="M11" s="10" t="s">
        <v>15</v>
      </c>
      <c r="N11" s="12">
        <f>14+15+16</f>
        <v>45</v>
      </c>
      <c r="O11" s="12">
        <v>3</v>
      </c>
    </row>
    <row r="12" spans="1:15" x14ac:dyDescent="0.35">
      <c r="A12" s="12">
        <f t="shared" si="0"/>
        <v>5</v>
      </c>
      <c r="B12" s="12" t="s">
        <v>58</v>
      </c>
      <c r="C12" s="12" t="s">
        <v>7</v>
      </c>
      <c r="D12" s="12">
        <v>11</v>
      </c>
      <c r="E12" s="4" t="s">
        <v>272</v>
      </c>
      <c r="G12" s="12">
        <f t="shared" si="1"/>
        <v>5</v>
      </c>
      <c r="H12" s="12" t="s">
        <v>51</v>
      </c>
      <c r="I12" s="12" t="s">
        <v>7</v>
      </c>
      <c r="J12" s="12">
        <v>12</v>
      </c>
      <c r="K12" s="4" t="s">
        <v>260</v>
      </c>
    </row>
    <row r="13" spans="1:15" x14ac:dyDescent="0.35">
      <c r="A13" s="12">
        <f t="shared" si="0"/>
        <v>6</v>
      </c>
      <c r="B13" s="12" t="s">
        <v>60</v>
      </c>
      <c r="C13" s="12" t="s">
        <v>22</v>
      </c>
      <c r="D13" s="12">
        <v>11</v>
      </c>
      <c r="E13" s="4" t="s">
        <v>275</v>
      </c>
      <c r="G13" s="12">
        <f t="shared" si="1"/>
        <v>6</v>
      </c>
      <c r="H13" s="12" t="s">
        <v>48</v>
      </c>
      <c r="I13" s="12" t="s">
        <v>15</v>
      </c>
      <c r="J13" s="12">
        <v>12</v>
      </c>
      <c r="K13" s="4" t="s">
        <v>261</v>
      </c>
      <c r="M13" s="10" t="s">
        <v>207</v>
      </c>
    </row>
    <row r="14" spans="1:15" x14ac:dyDescent="0.35">
      <c r="A14" s="12">
        <f t="shared" si="0"/>
        <v>7</v>
      </c>
      <c r="B14" s="12" t="s">
        <v>59</v>
      </c>
      <c r="C14" s="12" t="s">
        <v>10</v>
      </c>
      <c r="D14" s="12">
        <v>11</v>
      </c>
      <c r="E14" s="4" t="s">
        <v>276</v>
      </c>
      <c r="G14" s="12">
        <f t="shared" si="1"/>
        <v>7</v>
      </c>
      <c r="H14" s="12" t="s">
        <v>50</v>
      </c>
      <c r="I14" s="12" t="s">
        <v>20</v>
      </c>
      <c r="J14" s="12">
        <v>12</v>
      </c>
      <c r="K14" s="4" t="s">
        <v>262</v>
      </c>
      <c r="M14" s="10" t="s">
        <v>44</v>
      </c>
    </row>
    <row r="15" spans="1:15" x14ac:dyDescent="0.35">
      <c r="A15" s="12">
        <f t="shared" si="0"/>
        <v>8</v>
      </c>
      <c r="B15" s="12" t="s">
        <v>297</v>
      </c>
      <c r="C15" s="12" t="s">
        <v>22</v>
      </c>
      <c r="D15" s="12">
        <v>11</v>
      </c>
      <c r="E15" s="4" t="s">
        <v>277</v>
      </c>
      <c r="G15" s="12">
        <f t="shared" si="1"/>
        <v>8</v>
      </c>
      <c r="H15" s="12" t="s">
        <v>294</v>
      </c>
      <c r="I15" s="12" t="s">
        <v>31</v>
      </c>
      <c r="J15" s="12">
        <v>12</v>
      </c>
      <c r="K15" s="4" t="s">
        <v>264</v>
      </c>
      <c r="M15" s="10" t="s">
        <v>208</v>
      </c>
      <c r="N15" s="14" t="s">
        <v>209</v>
      </c>
      <c r="O15" s="14" t="s">
        <v>210</v>
      </c>
    </row>
    <row r="16" spans="1:15" x14ac:dyDescent="0.35">
      <c r="A16" s="12">
        <f t="shared" si="0"/>
        <v>9</v>
      </c>
      <c r="B16" s="12" t="s">
        <v>70</v>
      </c>
      <c r="C16" s="12" t="s">
        <v>22</v>
      </c>
      <c r="D16" s="12">
        <v>11</v>
      </c>
      <c r="E16" s="4" t="s">
        <v>278</v>
      </c>
      <c r="G16" s="12">
        <f t="shared" si="1"/>
        <v>9</v>
      </c>
      <c r="H16" s="12" t="s">
        <v>52</v>
      </c>
      <c r="I16" s="12" t="s">
        <v>185</v>
      </c>
      <c r="J16" s="12">
        <v>12</v>
      </c>
      <c r="K16" s="4" t="s">
        <v>266</v>
      </c>
      <c r="M16" s="10" t="s">
        <v>10</v>
      </c>
      <c r="N16" s="12">
        <f>1+2+4</f>
        <v>7</v>
      </c>
      <c r="O16" s="12">
        <v>1</v>
      </c>
    </row>
    <row r="17" spans="1:15" x14ac:dyDescent="0.35">
      <c r="A17" s="12">
        <f t="shared" si="0"/>
        <v>10</v>
      </c>
      <c r="B17" s="12" t="s">
        <v>63</v>
      </c>
      <c r="C17" s="12" t="s">
        <v>22</v>
      </c>
      <c r="D17" s="12">
        <v>11</v>
      </c>
      <c r="E17" s="4" t="s">
        <v>279</v>
      </c>
      <c r="G17" s="12">
        <f t="shared" si="1"/>
        <v>10</v>
      </c>
      <c r="H17" s="12" t="s">
        <v>55</v>
      </c>
      <c r="I17" s="12" t="s">
        <v>20</v>
      </c>
      <c r="J17" s="12">
        <v>12</v>
      </c>
      <c r="K17" s="4" t="s">
        <v>267</v>
      </c>
      <c r="M17" s="10" t="s">
        <v>20</v>
      </c>
      <c r="N17" s="14">
        <f>3+7+10</f>
        <v>20</v>
      </c>
      <c r="O17" s="12">
        <v>2</v>
      </c>
    </row>
    <row r="18" spans="1:15" x14ac:dyDescent="0.35">
      <c r="A18" s="12">
        <f t="shared" si="0"/>
        <v>11</v>
      </c>
      <c r="B18" s="12" t="s">
        <v>69</v>
      </c>
      <c r="C18" s="12" t="s">
        <v>22</v>
      </c>
      <c r="D18" s="12">
        <v>11</v>
      </c>
      <c r="E18" s="4" t="s">
        <v>281</v>
      </c>
      <c r="G18" s="12">
        <f t="shared" si="1"/>
        <v>11</v>
      </c>
      <c r="H18" s="12" t="s">
        <v>295</v>
      </c>
      <c r="I18" s="12" t="s">
        <v>185</v>
      </c>
      <c r="J18" s="12">
        <v>12</v>
      </c>
      <c r="K18" s="4" t="s">
        <v>268</v>
      </c>
      <c r="M18" s="10" t="s">
        <v>185</v>
      </c>
      <c r="N18" s="12">
        <f>9+11+12</f>
        <v>32</v>
      </c>
      <c r="O18" s="12">
        <v>3</v>
      </c>
    </row>
    <row r="19" spans="1:15" x14ac:dyDescent="0.35">
      <c r="A19" s="12">
        <f t="shared" si="0"/>
        <v>12</v>
      </c>
      <c r="B19" s="12" t="s">
        <v>65</v>
      </c>
      <c r="C19" s="12" t="s">
        <v>31</v>
      </c>
      <c r="D19" s="12">
        <v>11</v>
      </c>
      <c r="E19" s="4" t="s">
        <v>282</v>
      </c>
      <c r="G19" s="12">
        <f t="shared" si="1"/>
        <v>12</v>
      </c>
      <c r="H19" s="12" t="s">
        <v>57</v>
      </c>
      <c r="I19" s="12" t="s">
        <v>185</v>
      </c>
      <c r="J19" s="12">
        <v>12</v>
      </c>
      <c r="K19" s="4" t="s">
        <v>269</v>
      </c>
      <c r="M19" s="10" t="s">
        <v>15</v>
      </c>
      <c r="N19" s="12">
        <f>6+13+17</f>
        <v>36</v>
      </c>
      <c r="O19" s="12">
        <v>4</v>
      </c>
    </row>
    <row r="20" spans="1:15" x14ac:dyDescent="0.35">
      <c r="A20" s="12">
        <f t="shared" si="0"/>
        <v>13</v>
      </c>
      <c r="B20" s="12" t="s">
        <v>66</v>
      </c>
      <c r="C20" s="12" t="s">
        <v>13</v>
      </c>
      <c r="D20" s="12">
        <v>11</v>
      </c>
      <c r="E20" s="4" t="s">
        <v>284</v>
      </c>
      <c r="G20" s="12">
        <f t="shared" si="1"/>
        <v>13</v>
      </c>
      <c r="H20" s="12" t="s">
        <v>53</v>
      </c>
      <c r="I20" s="12" t="s">
        <v>15</v>
      </c>
      <c r="J20" s="12">
        <v>12</v>
      </c>
      <c r="K20" s="4" t="s">
        <v>270</v>
      </c>
      <c r="M20" s="10" t="s">
        <v>5</v>
      </c>
      <c r="N20" s="12">
        <f>14+18+19</f>
        <v>51</v>
      </c>
      <c r="O20" s="14">
        <v>5</v>
      </c>
    </row>
    <row r="21" spans="1:15" x14ac:dyDescent="0.35">
      <c r="A21" s="12">
        <f t="shared" si="0"/>
        <v>14</v>
      </c>
      <c r="B21" s="12" t="s">
        <v>67</v>
      </c>
      <c r="C21" s="12" t="s">
        <v>15</v>
      </c>
      <c r="D21" s="12">
        <v>11</v>
      </c>
      <c r="E21" s="4" t="s">
        <v>286</v>
      </c>
      <c r="G21" s="12">
        <f t="shared" si="1"/>
        <v>14</v>
      </c>
      <c r="H21" s="12" t="s">
        <v>296</v>
      </c>
      <c r="I21" s="12" t="s">
        <v>5</v>
      </c>
      <c r="J21" s="12">
        <v>12</v>
      </c>
      <c r="K21" s="4" t="s">
        <v>271</v>
      </c>
    </row>
    <row r="22" spans="1:15" x14ac:dyDescent="0.35">
      <c r="A22" s="12">
        <f t="shared" si="0"/>
        <v>15</v>
      </c>
      <c r="B22" s="12" t="s">
        <v>299</v>
      </c>
      <c r="C22" s="12" t="s">
        <v>15</v>
      </c>
      <c r="D22" s="12">
        <v>11</v>
      </c>
      <c r="E22" s="4" t="s">
        <v>287</v>
      </c>
      <c r="G22" s="12">
        <f t="shared" si="1"/>
        <v>15</v>
      </c>
      <c r="H22" s="12" t="s">
        <v>54</v>
      </c>
      <c r="I22" s="12" t="s">
        <v>20</v>
      </c>
      <c r="J22" s="12">
        <v>12</v>
      </c>
      <c r="K22" s="4" t="s">
        <v>273</v>
      </c>
    </row>
    <row r="23" spans="1:15" x14ac:dyDescent="0.35">
      <c r="A23" s="12">
        <f t="shared" si="0"/>
        <v>16</v>
      </c>
      <c r="B23" s="12" t="s">
        <v>71</v>
      </c>
      <c r="C23" s="12" t="s">
        <v>15</v>
      </c>
      <c r="D23" s="12">
        <v>11</v>
      </c>
      <c r="E23" s="4" t="s">
        <v>288</v>
      </c>
      <c r="G23" s="12">
        <f t="shared" si="1"/>
        <v>16</v>
      </c>
      <c r="H23" s="12" t="s">
        <v>56</v>
      </c>
      <c r="I23" s="12" t="s">
        <v>31</v>
      </c>
      <c r="J23" s="12">
        <v>12</v>
      </c>
      <c r="K23" s="4" t="s">
        <v>274</v>
      </c>
    </row>
    <row r="24" spans="1:15" x14ac:dyDescent="0.35">
      <c r="G24" s="12">
        <f t="shared" si="1"/>
        <v>17</v>
      </c>
      <c r="H24" s="12" t="s">
        <v>62</v>
      </c>
      <c r="I24" s="12" t="s">
        <v>15</v>
      </c>
      <c r="J24" s="12">
        <v>12</v>
      </c>
      <c r="K24" s="4" t="s">
        <v>280</v>
      </c>
    </row>
    <row r="25" spans="1:15" x14ac:dyDescent="0.35">
      <c r="G25" s="12">
        <f t="shared" si="1"/>
        <v>18</v>
      </c>
      <c r="H25" s="12" t="s">
        <v>298</v>
      </c>
      <c r="I25" s="12" t="s">
        <v>5</v>
      </c>
      <c r="J25" s="12">
        <v>12</v>
      </c>
      <c r="K25" s="4" t="s">
        <v>283</v>
      </c>
    </row>
    <row r="26" spans="1:15" x14ac:dyDescent="0.35">
      <c r="E26" s="12"/>
      <c r="G26" s="12">
        <f t="shared" si="1"/>
        <v>19</v>
      </c>
      <c r="H26" s="12" t="s">
        <v>68</v>
      </c>
      <c r="I26" s="12" t="s">
        <v>5</v>
      </c>
      <c r="J26" s="12">
        <v>12</v>
      </c>
      <c r="K26" s="4" t="s">
        <v>285</v>
      </c>
    </row>
    <row r="27" spans="1:15" x14ac:dyDescent="0.35">
      <c r="E27" s="12"/>
      <c r="G27" s="12">
        <f t="shared" si="1"/>
        <v>20</v>
      </c>
      <c r="H27" s="12" t="s">
        <v>72</v>
      </c>
      <c r="I27" s="12" t="s">
        <v>15</v>
      </c>
      <c r="J27" s="12">
        <v>12</v>
      </c>
      <c r="K27" s="4" t="s">
        <v>289</v>
      </c>
    </row>
    <row r="28" spans="1:15" x14ac:dyDescent="0.35">
      <c r="E28" s="12"/>
    </row>
    <row r="29" spans="1:15" x14ac:dyDescent="0.35">
      <c r="E29" s="12"/>
    </row>
    <row r="30" spans="1:15" x14ac:dyDescent="0.35">
      <c r="E30" s="12"/>
    </row>
    <row r="31" spans="1:15" x14ac:dyDescent="0.35">
      <c r="E31" s="12"/>
    </row>
    <row r="32" spans="1:15" x14ac:dyDescent="0.35">
      <c r="E32" s="12"/>
    </row>
    <row r="33" spans="5:5" x14ac:dyDescent="0.35">
      <c r="E3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O1" sqref="O1"/>
    </sheetView>
  </sheetViews>
  <sheetFormatPr defaultRowHeight="14.5" x14ac:dyDescent="0.35"/>
  <cols>
    <col min="1" max="1" width="5.08984375" style="5" customWidth="1"/>
    <col min="2" max="2" width="22.1796875" style="4" customWidth="1"/>
    <col min="3" max="3" width="12.81640625" style="4" customWidth="1"/>
    <col min="4" max="4" width="9.90625" style="5" hidden="1" customWidth="1"/>
    <col min="5" max="5" width="8.26953125" style="4" hidden="1" customWidth="1"/>
    <col min="6" max="6" width="5.453125" style="5" customWidth="1"/>
    <col min="7" max="7" width="7.453125" style="4" customWidth="1"/>
    <col min="8" max="8" width="3.54296875" style="4" customWidth="1"/>
    <col min="9" max="9" width="3.6328125" style="5" customWidth="1"/>
    <col min="10" max="10" width="17.7265625" style="4" customWidth="1"/>
    <col min="11" max="11" width="12" style="4" customWidth="1"/>
    <col min="12" max="12" width="7.7265625" style="4" hidden="1" customWidth="1"/>
    <col min="13" max="13" width="0" style="4" hidden="1" customWidth="1"/>
    <col min="14" max="14" width="5.54296875" style="4" customWidth="1"/>
    <col min="15" max="16" width="8.7265625" style="4"/>
    <col min="17" max="17" width="9.7265625" style="4" customWidth="1"/>
    <col min="18" max="18" width="8.7265625" style="5"/>
    <col min="19" max="19" width="8.7265625" style="5" customWidth="1"/>
    <col min="20" max="21" width="8.7265625" style="4" customWidth="1"/>
    <col min="22" max="16384" width="8.7265625" style="4"/>
  </cols>
  <sheetData>
    <row r="1" spans="1:19" x14ac:dyDescent="0.35">
      <c r="A1" t="s">
        <v>212</v>
      </c>
      <c r="B1"/>
      <c r="C1" s="2"/>
      <c r="D1" s="3"/>
      <c r="E1" s="2"/>
      <c r="F1" s="3"/>
    </row>
    <row r="2" spans="1:19" x14ac:dyDescent="0.35">
      <c r="A2" t="s">
        <v>214</v>
      </c>
      <c r="B2"/>
      <c r="C2" s="2"/>
      <c r="D2" s="3"/>
      <c r="E2" s="2"/>
      <c r="F2" s="3"/>
    </row>
    <row r="3" spans="1:19" x14ac:dyDescent="0.35">
      <c r="A3" t="s">
        <v>213</v>
      </c>
      <c r="B3"/>
      <c r="C3" s="2"/>
      <c r="D3" s="3"/>
      <c r="E3" s="2"/>
      <c r="F3" s="3"/>
    </row>
    <row r="4" spans="1:19" x14ac:dyDescent="0.35">
      <c r="A4" s="3"/>
      <c r="B4" s="2" t="s">
        <v>79</v>
      </c>
      <c r="C4" s="2" t="s">
        <v>215</v>
      </c>
      <c r="D4" s="3"/>
      <c r="E4" s="2"/>
      <c r="F4" s="3"/>
      <c r="J4" s="4" t="s">
        <v>80</v>
      </c>
      <c r="K4" s="4" t="s">
        <v>216</v>
      </c>
      <c r="Q4" s="4" t="s">
        <v>207</v>
      </c>
    </row>
    <row r="5" spans="1:19" x14ac:dyDescent="0.35">
      <c r="A5" s="3"/>
      <c r="B5" s="2"/>
      <c r="C5" s="2"/>
      <c r="D5" s="3"/>
      <c r="E5" s="2"/>
      <c r="F5" s="3"/>
      <c r="Q5" s="4" t="s">
        <v>80</v>
      </c>
    </row>
    <row r="6" spans="1:19" x14ac:dyDescent="0.35">
      <c r="A6" s="1"/>
      <c r="B6" s="6" t="s">
        <v>0</v>
      </c>
      <c r="C6" s="6" t="s">
        <v>1</v>
      </c>
      <c r="D6" s="7" t="s">
        <v>3</v>
      </c>
      <c r="E6" s="6" t="s">
        <v>81</v>
      </c>
      <c r="F6" s="7" t="s">
        <v>132</v>
      </c>
      <c r="G6" s="8" t="s">
        <v>2</v>
      </c>
      <c r="J6" s="6" t="s">
        <v>0</v>
      </c>
      <c r="K6" s="6" t="s">
        <v>1</v>
      </c>
      <c r="L6" s="6" t="s">
        <v>3</v>
      </c>
      <c r="M6" s="6" t="s">
        <v>81</v>
      </c>
      <c r="N6" s="6" t="s">
        <v>132</v>
      </c>
      <c r="O6" s="8" t="s">
        <v>2</v>
      </c>
      <c r="Q6" s="4" t="s">
        <v>208</v>
      </c>
      <c r="R6" s="5" t="s">
        <v>209</v>
      </c>
      <c r="S6" s="5" t="s">
        <v>210</v>
      </c>
    </row>
    <row r="7" spans="1:19" x14ac:dyDescent="0.35">
      <c r="A7" s="5">
        <v>1</v>
      </c>
      <c r="B7" s="4" t="s">
        <v>83</v>
      </c>
      <c r="C7" s="4" t="s">
        <v>20</v>
      </c>
      <c r="F7" s="5">
        <v>10</v>
      </c>
      <c r="G7" s="4" t="s">
        <v>126</v>
      </c>
      <c r="I7" s="5">
        <v>1</v>
      </c>
      <c r="J7" s="4" t="s">
        <v>85</v>
      </c>
      <c r="K7" s="4" t="s">
        <v>185</v>
      </c>
      <c r="L7" s="5"/>
      <c r="N7" s="5">
        <v>9</v>
      </c>
      <c r="O7" s="4" t="s">
        <v>133</v>
      </c>
      <c r="Q7" s="4" t="s">
        <v>185</v>
      </c>
      <c r="R7" s="5">
        <v>9</v>
      </c>
      <c r="S7" s="5">
        <v>1</v>
      </c>
    </row>
    <row r="8" spans="1:19" x14ac:dyDescent="0.35">
      <c r="A8" s="5">
        <f>A7+1</f>
        <v>2</v>
      </c>
      <c r="B8" s="4" t="s">
        <v>84</v>
      </c>
      <c r="C8" s="4" t="s">
        <v>10</v>
      </c>
      <c r="F8" s="5">
        <v>10</v>
      </c>
      <c r="G8" s="4" t="s">
        <v>134</v>
      </c>
      <c r="I8" s="5">
        <f>I7+1</f>
        <v>2</v>
      </c>
      <c r="J8" s="4" t="s">
        <v>82</v>
      </c>
      <c r="K8" s="4" t="s">
        <v>5</v>
      </c>
      <c r="L8" s="5"/>
      <c r="N8" s="5">
        <v>9</v>
      </c>
      <c r="O8" s="4" t="s">
        <v>135</v>
      </c>
    </row>
    <row r="9" spans="1:19" x14ac:dyDescent="0.35">
      <c r="A9" s="5">
        <f t="shared" ref="A9:A33" si="0">A8+1</f>
        <v>3</v>
      </c>
      <c r="B9" s="4" t="s">
        <v>88</v>
      </c>
      <c r="C9" s="4" t="s">
        <v>20</v>
      </c>
      <c r="F9" s="5">
        <v>10</v>
      </c>
      <c r="G9" s="4" t="s">
        <v>127</v>
      </c>
      <c r="I9" s="5">
        <f t="shared" ref="I9:I14" si="1">I8+1</f>
        <v>3</v>
      </c>
      <c r="J9" s="4" t="s">
        <v>87</v>
      </c>
      <c r="K9" s="4" t="s">
        <v>185</v>
      </c>
      <c r="L9" s="5"/>
      <c r="N9" s="5">
        <v>9</v>
      </c>
      <c r="O9" s="4" t="s">
        <v>138</v>
      </c>
      <c r="Q9" s="4" t="s">
        <v>79</v>
      </c>
    </row>
    <row r="10" spans="1:19" x14ac:dyDescent="0.35">
      <c r="A10" s="5">
        <f t="shared" si="0"/>
        <v>4</v>
      </c>
      <c r="B10" s="4" t="s">
        <v>86</v>
      </c>
      <c r="C10" s="4" t="s">
        <v>7</v>
      </c>
      <c r="F10" s="5">
        <v>10</v>
      </c>
      <c r="G10" s="4" t="s">
        <v>136</v>
      </c>
      <c r="I10" s="5">
        <f t="shared" si="1"/>
        <v>4</v>
      </c>
      <c r="J10" s="4" t="s">
        <v>90</v>
      </c>
      <c r="K10" s="4" t="s">
        <v>22</v>
      </c>
      <c r="L10" s="5"/>
      <c r="N10" s="5">
        <v>9</v>
      </c>
      <c r="O10" s="4" t="s">
        <v>139</v>
      </c>
      <c r="Q10" s="4" t="s">
        <v>208</v>
      </c>
      <c r="R10" s="4" t="s">
        <v>209</v>
      </c>
      <c r="S10" s="4" t="s">
        <v>210</v>
      </c>
    </row>
    <row r="11" spans="1:19" x14ac:dyDescent="0.35">
      <c r="A11" s="5">
        <f t="shared" si="0"/>
        <v>5</v>
      </c>
      <c r="B11" s="4" t="s">
        <v>186</v>
      </c>
      <c r="C11" s="4" t="s">
        <v>15</v>
      </c>
      <c r="F11" s="5">
        <v>10</v>
      </c>
      <c r="G11" s="4" t="s">
        <v>137</v>
      </c>
      <c r="I11" s="5">
        <f t="shared" si="1"/>
        <v>5</v>
      </c>
      <c r="J11" s="4" t="s">
        <v>99</v>
      </c>
      <c r="K11" s="4" t="s">
        <v>185</v>
      </c>
      <c r="L11" s="5"/>
      <c r="N11" s="5">
        <v>9</v>
      </c>
      <c r="O11" s="4" t="s">
        <v>141</v>
      </c>
      <c r="Q11" s="4" t="s">
        <v>10</v>
      </c>
      <c r="R11" s="5">
        <f>2+6+8</f>
        <v>16</v>
      </c>
      <c r="S11" s="5">
        <v>1</v>
      </c>
    </row>
    <row r="12" spans="1:19" x14ac:dyDescent="0.35">
      <c r="A12" s="5">
        <f t="shared" si="0"/>
        <v>6</v>
      </c>
      <c r="B12" s="4" t="s">
        <v>89</v>
      </c>
      <c r="C12" s="4" t="s">
        <v>10</v>
      </c>
      <c r="F12" s="5">
        <v>10</v>
      </c>
      <c r="G12" s="4" t="s">
        <v>140</v>
      </c>
      <c r="I12" s="5">
        <f t="shared" si="1"/>
        <v>6</v>
      </c>
      <c r="J12" s="4" t="s">
        <v>92</v>
      </c>
      <c r="K12" s="4" t="s">
        <v>185</v>
      </c>
      <c r="L12" s="5"/>
      <c r="N12" s="5">
        <v>9</v>
      </c>
      <c r="O12" s="4" t="s">
        <v>145</v>
      </c>
      <c r="Q12" s="4" t="s">
        <v>7</v>
      </c>
      <c r="R12" s="5">
        <f>4+7+9</f>
        <v>20</v>
      </c>
      <c r="S12" s="5">
        <v>2</v>
      </c>
    </row>
    <row r="13" spans="1:19" x14ac:dyDescent="0.35">
      <c r="A13" s="5">
        <f t="shared" si="0"/>
        <v>7</v>
      </c>
      <c r="B13" s="4" t="s">
        <v>96</v>
      </c>
      <c r="C13" s="4" t="s">
        <v>7</v>
      </c>
      <c r="F13" s="5">
        <v>10</v>
      </c>
      <c r="G13" s="4" t="s">
        <v>37</v>
      </c>
      <c r="I13" s="5">
        <f t="shared" si="1"/>
        <v>7</v>
      </c>
      <c r="J13" s="4" t="s">
        <v>116</v>
      </c>
      <c r="K13" s="4" t="s">
        <v>22</v>
      </c>
      <c r="N13" s="5">
        <v>9</v>
      </c>
      <c r="O13" s="4" t="s">
        <v>165</v>
      </c>
      <c r="Q13" s="4" t="s">
        <v>20</v>
      </c>
      <c r="R13" s="5">
        <f>1+3+18</f>
        <v>22</v>
      </c>
      <c r="S13" s="9">
        <v>3</v>
      </c>
    </row>
    <row r="14" spans="1:19" x14ac:dyDescent="0.35">
      <c r="A14" s="5">
        <f t="shared" si="0"/>
        <v>8</v>
      </c>
      <c r="B14" s="4" t="s">
        <v>187</v>
      </c>
      <c r="C14" s="4" t="s">
        <v>10</v>
      </c>
      <c r="F14" s="5">
        <v>10</v>
      </c>
      <c r="G14" s="4" t="s">
        <v>142</v>
      </c>
      <c r="I14" s="5">
        <f t="shared" si="1"/>
        <v>8</v>
      </c>
      <c r="J14" s="4" t="s">
        <v>102</v>
      </c>
      <c r="K14" s="4" t="s">
        <v>185</v>
      </c>
      <c r="N14" s="5">
        <v>9</v>
      </c>
      <c r="O14" s="4" t="s">
        <v>170</v>
      </c>
      <c r="Q14" s="4" t="s">
        <v>15</v>
      </c>
      <c r="R14" s="5">
        <f>5+15+16</f>
        <v>36</v>
      </c>
      <c r="S14" s="9">
        <v>4</v>
      </c>
    </row>
    <row r="15" spans="1:19" x14ac:dyDescent="0.35">
      <c r="A15" s="5">
        <f t="shared" si="0"/>
        <v>9</v>
      </c>
      <c r="B15" s="4" t="s">
        <v>91</v>
      </c>
      <c r="C15" s="4" t="s">
        <v>7</v>
      </c>
      <c r="F15" s="5">
        <v>10</v>
      </c>
      <c r="G15" s="4" t="s">
        <v>143</v>
      </c>
      <c r="L15" s="5"/>
      <c r="Q15" s="4" t="s">
        <v>185</v>
      </c>
      <c r="R15" s="5">
        <f>12+13+14</f>
        <v>39</v>
      </c>
      <c r="S15" s="9">
        <v>5</v>
      </c>
    </row>
    <row r="16" spans="1:19" x14ac:dyDescent="0.35">
      <c r="A16" s="5">
        <f t="shared" si="0"/>
        <v>10</v>
      </c>
      <c r="B16" s="4" t="s">
        <v>188</v>
      </c>
      <c r="C16" s="4" t="s">
        <v>7</v>
      </c>
      <c r="F16" s="5">
        <v>10</v>
      </c>
      <c r="G16" s="4" t="s">
        <v>144</v>
      </c>
      <c r="J16" s="4" t="s">
        <v>206</v>
      </c>
      <c r="K16" s="4" t="s">
        <v>215</v>
      </c>
      <c r="L16" s="5"/>
      <c r="Q16" s="4" t="s">
        <v>22</v>
      </c>
      <c r="R16" s="5">
        <f>17+20+21</f>
        <v>58</v>
      </c>
      <c r="S16" s="9">
        <v>6</v>
      </c>
    </row>
    <row r="17" spans="1:19" x14ac:dyDescent="0.35">
      <c r="A17" s="5">
        <f t="shared" si="0"/>
        <v>11</v>
      </c>
      <c r="B17" s="4" t="s">
        <v>95</v>
      </c>
      <c r="C17" s="4" t="s">
        <v>7</v>
      </c>
      <c r="F17" s="5">
        <v>10</v>
      </c>
      <c r="G17" s="4" t="s">
        <v>146</v>
      </c>
    </row>
    <row r="18" spans="1:19" x14ac:dyDescent="0.35">
      <c r="A18" s="5">
        <f t="shared" si="0"/>
        <v>12</v>
      </c>
      <c r="B18" s="4" t="s">
        <v>93</v>
      </c>
      <c r="C18" s="4" t="s">
        <v>185</v>
      </c>
      <c r="F18" s="5">
        <v>10</v>
      </c>
      <c r="G18" s="4" t="s">
        <v>38</v>
      </c>
      <c r="J18" s="6" t="s">
        <v>0</v>
      </c>
      <c r="K18" s="6" t="s">
        <v>1</v>
      </c>
      <c r="L18" s="7" t="s">
        <v>3</v>
      </c>
      <c r="M18" s="6" t="s">
        <v>81</v>
      </c>
      <c r="N18" s="6"/>
      <c r="O18" s="8" t="s">
        <v>2</v>
      </c>
      <c r="Q18" s="4" t="s">
        <v>206</v>
      </c>
    </row>
    <row r="19" spans="1:19" x14ac:dyDescent="0.35">
      <c r="A19" s="5">
        <f t="shared" si="0"/>
        <v>13</v>
      </c>
      <c r="B19" s="4" t="s">
        <v>94</v>
      </c>
      <c r="C19" s="4" t="s">
        <v>185</v>
      </c>
      <c r="F19" s="5">
        <v>10</v>
      </c>
      <c r="G19" s="4" t="s">
        <v>39</v>
      </c>
      <c r="I19" s="5">
        <v>1</v>
      </c>
      <c r="J19" s="4" t="s">
        <v>105</v>
      </c>
      <c r="K19" s="4" t="s">
        <v>13</v>
      </c>
      <c r="N19" s="5">
        <v>9</v>
      </c>
      <c r="O19" s="4" t="s">
        <v>153</v>
      </c>
      <c r="Q19" s="4" t="s">
        <v>1</v>
      </c>
      <c r="R19" s="5" t="s">
        <v>209</v>
      </c>
      <c r="S19" s="10" t="s">
        <v>210</v>
      </c>
    </row>
    <row r="20" spans="1:19" x14ac:dyDescent="0.35">
      <c r="A20" s="5">
        <f t="shared" si="0"/>
        <v>14</v>
      </c>
      <c r="B20" s="4" t="s">
        <v>97</v>
      </c>
      <c r="C20" s="4" t="s">
        <v>185</v>
      </c>
      <c r="F20" s="5">
        <v>10</v>
      </c>
      <c r="G20" s="4" t="s">
        <v>147</v>
      </c>
      <c r="I20" s="5">
        <f>I19+1</f>
        <v>2</v>
      </c>
      <c r="J20" s="4" t="s">
        <v>194</v>
      </c>
      <c r="K20" s="4" t="s">
        <v>5</v>
      </c>
      <c r="N20" s="5">
        <v>9</v>
      </c>
      <c r="O20" s="4" t="s">
        <v>155</v>
      </c>
      <c r="Q20" s="4" t="s">
        <v>13</v>
      </c>
      <c r="R20" s="5">
        <f>1+5+6</f>
        <v>12</v>
      </c>
      <c r="S20" s="5">
        <v>1</v>
      </c>
    </row>
    <row r="21" spans="1:19" x14ac:dyDescent="0.35">
      <c r="A21" s="5">
        <f t="shared" si="0"/>
        <v>15</v>
      </c>
      <c r="B21" s="4" t="s">
        <v>61</v>
      </c>
      <c r="C21" s="4" t="s">
        <v>15</v>
      </c>
      <c r="F21" s="5">
        <v>10</v>
      </c>
      <c r="G21" s="4" t="s">
        <v>40</v>
      </c>
      <c r="I21" s="5">
        <f t="shared" ref="I21:I26" si="2">I20+1</f>
        <v>3</v>
      </c>
      <c r="J21" s="4" t="s">
        <v>195</v>
      </c>
      <c r="K21" s="4" t="s">
        <v>10</v>
      </c>
      <c r="N21" s="5">
        <v>9</v>
      </c>
      <c r="O21" s="4" t="s">
        <v>157</v>
      </c>
      <c r="Q21" s="4" t="s">
        <v>15</v>
      </c>
      <c r="R21" s="5">
        <f>4+7+8</f>
        <v>19</v>
      </c>
      <c r="S21" s="5">
        <v>2</v>
      </c>
    </row>
    <row r="22" spans="1:19" x14ac:dyDescent="0.35">
      <c r="A22" s="5">
        <f t="shared" si="0"/>
        <v>16</v>
      </c>
      <c r="B22" s="4" t="s">
        <v>189</v>
      </c>
      <c r="C22" s="4" t="s">
        <v>15</v>
      </c>
      <c r="F22" s="5">
        <v>10</v>
      </c>
      <c r="G22" s="4" t="s">
        <v>73</v>
      </c>
      <c r="I22" s="5">
        <f t="shared" si="2"/>
        <v>4</v>
      </c>
      <c r="J22" s="4" t="s">
        <v>104</v>
      </c>
      <c r="K22" s="4" t="s">
        <v>15</v>
      </c>
      <c r="N22" s="5">
        <v>9</v>
      </c>
      <c r="O22" s="4" t="s">
        <v>75</v>
      </c>
    </row>
    <row r="23" spans="1:19" x14ac:dyDescent="0.35">
      <c r="A23" s="5">
        <f t="shared" si="0"/>
        <v>17</v>
      </c>
      <c r="B23" s="4" t="s">
        <v>190</v>
      </c>
      <c r="C23" s="4" t="s">
        <v>22</v>
      </c>
      <c r="F23" s="5">
        <v>10</v>
      </c>
      <c r="G23" s="4" t="s">
        <v>148</v>
      </c>
      <c r="I23" s="5">
        <f t="shared" si="2"/>
        <v>5</v>
      </c>
      <c r="J23" s="4" t="s">
        <v>106</v>
      </c>
      <c r="K23" s="4" t="s">
        <v>13</v>
      </c>
      <c r="N23" s="5">
        <v>9</v>
      </c>
      <c r="O23" s="4" t="s">
        <v>161</v>
      </c>
      <c r="Q23" s="4" t="s">
        <v>211</v>
      </c>
    </row>
    <row r="24" spans="1:19" x14ac:dyDescent="0.35">
      <c r="A24" s="5">
        <f t="shared" si="0"/>
        <v>18</v>
      </c>
      <c r="B24" s="4" t="s">
        <v>100</v>
      </c>
      <c r="C24" s="4" t="s">
        <v>20</v>
      </c>
      <c r="F24" s="5">
        <v>10</v>
      </c>
      <c r="G24" s="4" t="s">
        <v>149</v>
      </c>
      <c r="I24" s="5">
        <f t="shared" si="2"/>
        <v>6</v>
      </c>
      <c r="J24" s="4" t="s">
        <v>197</v>
      </c>
      <c r="K24" s="4" t="s">
        <v>13</v>
      </c>
      <c r="N24" s="5">
        <v>9</v>
      </c>
      <c r="O24" s="4" t="s">
        <v>171</v>
      </c>
      <c r="Q24" s="4" t="s">
        <v>208</v>
      </c>
      <c r="R24" s="5" t="s">
        <v>209</v>
      </c>
      <c r="S24" s="10" t="s">
        <v>210</v>
      </c>
    </row>
    <row r="25" spans="1:19" x14ac:dyDescent="0.35">
      <c r="A25" s="5">
        <f t="shared" si="0"/>
        <v>19</v>
      </c>
      <c r="B25" s="4" t="s">
        <v>64</v>
      </c>
      <c r="C25" s="4" t="s">
        <v>20</v>
      </c>
      <c r="F25" s="5">
        <v>10</v>
      </c>
      <c r="G25" s="4" t="s">
        <v>74</v>
      </c>
      <c r="I25" s="5">
        <f t="shared" si="2"/>
        <v>7</v>
      </c>
      <c r="J25" s="4" t="s">
        <v>199</v>
      </c>
      <c r="K25" s="4" t="s">
        <v>15</v>
      </c>
      <c r="L25" s="5"/>
      <c r="N25" s="5">
        <v>9</v>
      </c>
      <c r="O25" s="4" t="s">
        <v>174</v>
      </c>
      <c r="Q25" s="4" t="s">
        <v>22</v>
      </c>
      <c r="R25" s="5">
        <f>2+4+8</f>
        <v>14</v>
      </c>
      <c r="S25" s="5">
        <v>1</v>
      </c>
    </row>
    <row r="26" spans="1:19" x14ac:dyDescent="0.35">
      <c r="A26" s="5">
        <f t="shared" si="0"/>
        <v>20</v>
      </c>
      <c r="B26" s="4" t="s">
        <v>191</v>
      </c>
      <c r="C26" s="4" t="s">
        <v>22</v>
      </c>
      <c r="F26" s="5">
        <v>10</v>
      </c>
      <c r="G26" s="4" t="s">
        <v>150</v>
      </c>
      <c r="I26" s="5">
        <f t="shared" si="2"/>
        <v>8</v>
      </c>
      <c r="J26" s="4" t="s">
        <v>200</v>
      </c>
      <c r="K26" s="4" t="s">
        <v>15</v>
      </c>
      <c r="L26" s="5"/>
      <c r="N26" s="5">
        <v>9</v>
      </c>
      <c r="O26" s="4" t="s">
        <v>175</v>
      </c>
      <c r="Q26" s="4" t="s">
        <v>31</v>
      </c>
      <c r="R26" s="5">
        <f>1+9+10</f>
        <v>20</v>
      </c>
      <c r="S26" s="5">
        <v>2</v>
      </c>
    </row>
    <row r="27" spans="1:19" x14ac:dyDescent="0.35">
      <c r="A27" s="5">
        <f t="shared" si="0"/>
        <v>21</v>
      </c>
      <c r="B27" s="4" t="s">
        <v>192</v>
      </c>
      <c r="C27" s="4" t="s">
        <v>22</v>
      </c>
      <c r="D27" s="4"/>
      <c r="F27" s="5">
        <v>10</v>
      </c>
      <c r="G27" s="4" t="s">
        <v>152</v>
      </c>
      <c r="Q27" s="4" t="s">
        <v>7</v>
      </c>
      <c r="R27" s="5">
        <f>6+7+11</f>
        <v>24</v>
      </c>
      <c r="S27" s="5">
        <v>3</v>
      </c>
    </row>
    <row r="28" spans="1:19" x14ac:dyDescent="0.35">
      <c r="A28" s="5">
        <f t="shared" si="0"/>
        <v>22</v>
      </c>
      <c r="B28" s="4" t="s">
        <v>101</v>
      </c>
      <c r="C28" s="4" t="s">
        <v>10</v>
      </c>
      <c r="D28" s="4"/>
      <c r="F28" s="5">
        <v>10</v>
      </c>
      <c r="G28" s="4" t="s">
        <v>154</v>
      </c>
      <c r="J28" s="4" t="s">
        <v>217</v>
      </c>
      <c r="K28" s="4" t="s">
        <v>215</v>
      </c>
      <c r="Q28" s="4" t="s">
        <v>15</v>
      </c>
      <c r="R28" s="5">
        <f>13+14+17</f>
        <v>44</v>
      </c>
      <c r="S28" s="9">
        <v>4</v>
      </c>
    </row>
    <row r="29" spans="1:19" x14ac:dyDescent="0.35">
      <c r="A29" s="5">
        <f t="shared" si="0"/>
        <v>23</v>
      </c>
      <c r="B29" s="4" t="s">
        <v>110</v>
      </c>
      <c r="C29" s="4" t="s">
        <v>15</v>
      </c>
      <c r="D29" s="4"/>
      <c r="F29" s="5">
        <v>10</v>
      </c>
      <c r="G29" s="4" t="s">
        <v>162</v>
      </c>
    </row>
    <row r="30" spans="1:19" x14ac:dyDescent="0.35">
      <c r="A30" s="5">
        <f t="shared" si="0"/>
        <v>24</v>
      </c>
      <c r="B30" s="4" t="s">
        <v>114</v>
      </c>
      <c r="C30" s="4" t="s">
        <v>31</v>
      </c>
      <c r="D30" s="4"/>
      <c r="F30" s="5">
        <v>10</v>
      </c>
      <c r="G30" s="4" t="s">
        <v>164</v>
      </c>
      <c r="J30" s="6" t="s">
        <v>0</v>
      </c>
      <c r="K30" s="6" t="s">
        <v>1</v>
      </c>
      <c r="L30" s="7" t="s">
        <v>3</v>
      </c>
      <c r="M30" s="6" t="s">
        <v>81</v>
      </c>
      <c r="N30" s="6"/>
      <c r="O30" s="8" t="s">
        <v>2</v>
      </c>
    </row>
    <row r="31" spans="1:19" x14ac:dyDescent="0.35">
      <c r="A31" s="5">
        <f t="shared" si="0"/>
        <v>25</v>
      </c>
      <c r="B31" s="4" t="s">
        <v>125</v>
      </c>
      <c r="C31" s="4" t="s">
        <v>15</v>
      </c>
      <c r="F31" s="5">
        <v>10</v>
      </c>
      <c r="G31" s="4" t="s">
        <v>172</v>
      </c>
      <c r="I31" s="5">
        <v>1</v>
      </c>
      <c r="J31" s="4" t="s">
        <v>98</v>
      </c>
      <c r="K31" s="4" t="s">
        <v>31</v>
      </c>
      <c r="N31" s="5">
        <v>10</v>
      </c>
      <c r="O31" s="4" t="s">
        <v>151</v>
      </c>
    </row>
    <row r="32" spans="1:19" x14ac:dyDescent="0.35">
      <c r="A32" s="5">
        <f t="shared" si="0"/>
        <v>26</v>
      </c>
      <c r="B32" s="4" t="s">
        <v>201</v>
      </c>
      <c r="C32" s="4" t="s">
        <v>15</v>
      </c>
      <c r="F32" s="5">
        <v>10</v>
      </c>
      <c r="G32" s="4" t="s">
        <v>176</v>
      </c>
      <c r="I32" s="5">
        <f>I31+1</f>
        <v>2</v>
      </c>
      <c r="J32" s="4" t="s">
        <v>193</v>
      </c>
      <c r="K32" s="4" t="s">
        <v>22</v>
      </c>
      <c r="N32" s="5">
        <v>10</v>
      </c>
      <c r="O32" s="4" t="s">
        <v>128</v>
      </c>
    </row>
    <row r="33" spans="1:23" x14ac:dyDescent="0.35">
      <c r="A33" s="5">
        <f t="shared" si="0"/>
        <v>27</v>
      </c>
      <c r="B33" s="4" t="s">
        <v>205</v>
      </c>
      <c r="C33" s="4" t="s">
        <v>15</v>
      </c>
      <c r="F33" s="5">
        <v>10</v>
      </c>
      <c r="G33" s="4" t="s">
        <v>184</v>
      </c>
      <c r="I33" s="5">
        <f t="shared" ref="I33:I52" si="3">I32+1</f>
        <v>3</v>
      </c>
      <c r="J33" s="4" t="s">
        <v>103</v>
      </c>
      <c r="K33" s="4" t="s">
        <v>185</v>
      </c>
      <c r="N33" s="5">
        <v>10</v>
      </c>
      <c r="O33" s="4" t="s">
        <v>156</v>
      </c>
      <c r="S33" s="7"/>
      <c r="T33" s="6"/>
      <c r="U33" s="7"/>
      <c r="V33" s="6"/>
      <c r="W33" s="8"/>
    </row>
    <row r="34" spans="1:23" x14ac:dyDescent="0.35">
      <c r="A34" s="4"/>
      <c r="I34" s="5">
        <f>I33+1</f>
        <v>4</v>
      </c>
      <c r="J34" s="4" t="s">
        <v>112</v>
      </c>
      <c r="K34" s="4" t="s">
        <v>22</v>
      </c>
      <c r="N34" s="5">
        <v>10</v>
      </c>
      <c r="O34" s="4" t="s">
        <v>158</v>
      </c>
      <c r="U34" s="5"/>
    </row>
    <row r="35" spans="1:23" x14ac:dyDescent="0.35">
      <c r="A35" s="4"/>
      <c r="I35" s="5">
        <f t="shared" si="3"/>
        <v>5</v>
      </c>
      <c r="J35" s="4" t="s">
        <v>196</v>
      </c>
      <c r="K35" s="4" t="s">
        <v>10</v>
      </c>
      <c r="N35" s="5">
        <v>10</v>
      </c>
      <c r="O35" s="4" t="s">
        <v>159</v>
      </c>
      <c r="U35" s="5"/>
    </row>
    <row r="36" spans="1:23" x14ac:dyDescent="0.35">
      <c r="A36" s="4"/>
      <c r="I36" s="5">
        <f t="shared" si="3"/>
        <v>6</v>
      </c>
      <c r="J36" s="4" t="s">
        <v>109</v>
      </c>
      <c r="K36" s="4" t="s">
        <v>7</v>
      </c>
      <c r="N36" s="5">
        <v>10</v>
      </c>
      <c r="O36" s="4" t="s">
        <v>129</v>
      </c>
      <c r="U36" s="5"/>
    </row>
    <row r="37" spans="1:23" x14ac:dyDescent="0.35">
      <c r="A37" s="4"/>
      <c r="I37" s="5">
        <f t="shared" si="3"/>
        <v>7</v>
      </c>
      <c r="J37" s="4" t="s">
        <v>108</v>
      </c>
      <c r="K37" s="4" t="s">
        <v>7</v>
      </c>
      <c r="N37" s="5">
        <v>10</v>
      </c>
      <c r="O37" s="4" t="s">
        <v>160</v>
      </c>
      <c r="U37" s="5"/>
    </row>
    <row r="38" spans="1:23" x14ac:dyDescent="0.35">
      <c r="A38" s="4"/>
      <c r="I38" s="5">
        <f t="shared" si="3"/>
        <v>8</v>
      </c>
      <c r="J38" s="4" t="s">
        <v>117</v>
      </c>
      <c r="K38" s="4" t="s">
        <v>22</v>
      </c>
      <c r="N38" s="5">
        <v>10</v>
      </c>
      <c r="O38" s="4" t="s">
        <v>163</v>
      </c>
      <c r="U38" s="5"/>
    </row>
    <row r="39" spans="1:23" x14ac:dyDescent="0.35">
      <c r="A39" s="4"/>
      <c r="I39" s="5">
        <f t="shared" si="3"/>
        <v>9</v>
      </c>
      <c r="J39" s="4" t="s">
        <v>111</v>
      </c>
      <c r="K39" s="4" t="s">
        <v>31</v>
      </c>
      <c r="N39" s="5">
        <v>10</v>
      </c>
      <c r="O39" s="4" t="s">
        <v>166</v>
      </c>
      <c r="U39" s="5"/>
    </row>
    <row r="40" spans="1:23" x14ac:dyDescent="0.35">
      <c r="A40" s="4"/>
      <c r="I40" s="5">
        <f t="shared" si="3"/>
        <v>10</v>
      </c>
      <c r="J40" s="4" t="s">
        <v>115</v>
      </c>
      <c r="K40" s="4" t="s">
        <v>31</v>
      </c>
      <c r="N40" s="5">
        <v>10</v>
      </c>
      <c r="O40" s="4" t="s">
        <v>167</v>
      </c>
      <c r="U40" s="5"/>
    </row>
    <row r="41" spans="1:23" x14ac:dyDescent="0.35">
      <c r="A41" s="4"/>
      <c r="I41" s="5">
        <f t="shared" si="3"/>
        <v>11</v>
      </c>
      <c r="J41" s="4" t="s">
        <v>118</v>
      </c>
      <c r="K41" s="4" t="s">
        <v>7</v>
      </c>
      <c r="N41" s="5">
        <v>10</v>
      </c>
      <c r="O41" s="4" t="s">
        <v>168</v>
      </c>
      <c r="U41" s="5"/>
    </row>
    <row r="42" spans="1:23" x14ac:dyDescent="0.35">
      <c r="A42" s="4"/>
      <c r="I42" s="5">
        <f t="shared" si="3"/>
        <v>12</v>
      </c>
      <c r="J42" s="4" t="s">
        <v>113</v>
      </c>
      <c r="K42" s="4" t="s">
        <v>13</v>
      </c>
      <c r="N42" s="5">
        <v>10</v>
      </c>
      <c r="O42" s="4" t="s">
        <v>169</v>
      </c>
      <c r="U42" s="5"/>
    </row>
    <row r="43" spans="1:23" x14ac:dyDescent="0.35">
      <c r="A43" s="4"/>
      <c r="I43" s="5">
        <f t="shared" si="3"/>
        <v>13</v>
      </c>
      <c r="J43" s="4" t="s">
        <v>120</v>
      </c>
      <c r="K43" s="4" t="s">
        <v>15</v>
      </c>
      <c r="L43" s="5"/>
      <c r="N43" s="5">
        <v>10</v>
      </c>
      <c r="O43" s="4" t="s">
        <v>78</v>
      </c>
      <c r="U43" s="5"/>
    </row>
    <row r="44" spans="1:23" x14ac:dyDescent="0.35">
      <c r="A44" s="4"/>
      <c r="I44" s="5">
        <f t="shared" si="3"/>
        <v>14</v>
      </c>
      <c r="J44" s="4" t="s">
        <v>198</v>
      </c>
      <c r="K44" s="4" t="s">
        <v>15</v>
      </c>
      <c r="L44" s="5"/>
      <c r="N44" s="5">
        <v>10</v>
      </c>
      <c r="O44" s="4" t="s">
        <v>131</v>
      </c>
      <c r="U44" s="5"/>
    </row>
    <row r="45" spans="1:23" x14ac:dyDescent="0.35">
      <c r="A45" s="4"/>
      <c r="I45" s="5">
        <f t="shared" si="3"/>
        <v>15</v>
      </c>
      <c r="J45" s="4" t="s">
        <v>119</v>
      </c>
      <c r="K45" s="4" t="s">
        <v>7</v>
      </c>
      <c r="L45" s="5"/>
      <c r="N45" s="5">
        <v>10</v>
      </c>
      <c r="O45" s="4" t="s">
        <v>173</v>
      </c>
      <c r="U45" s="5"/>
    </row>
    <row r="46" spans="1:23" x14ac:dyDescent="0.35">
      <c r="A46" s="4"/>
      <c r="I46" s="5">
        <f t="shared" si="3"/>
        <v>16</v>
      </c>
      <c r="J46" s="4" t="s">
        <v>122</v>
      </c>
      <c r="K46" s="4" t="s">
        <v>22</v>
      </c>
      <c r="L46" s="5"/>
      <c r="N46" s="5">
        <v>10</v>
      </c>
      <c r="O46" s="4" t="s">
        <v>177</v>
      </c>
      <c r="U46" s="5"/>
    </row>
    <row r="47" spans="1:23" x14ac:dyDescent="0.35">
      <c r="A47" s="4"/>
      <c r="I47" s="5">
        <f t="shared" si="3"/>
        <v>17</v>
      </c>
      <c r="J47" s="4" t="s">
        <v>123</v>
      </c>
      <c r="K47" s="4" t="s">
        <v>15</v>
      </c>
      <c r="L47" s="5"/>
      <c r="N47" s="5">
        <v>10</v>
      </c>
      <c r="O47" s="4" t="s">
        <v>178</v>
      </c>
      <c r="U47" s="5"/>
    </row>
    <row r="48" spans="1:23" x14ac:dyDescent="0.35">
      <c r="A48" s="4"/>
      <c r="I48" s="5">
        <f t="shared" si="3"/>
        <v>18</v>
      </c>
      <c r="J48" s="4" t="s">
        <v>202</v>
      </c>
      <c r="K48" s="4" t="s">
        <v>15</v>
      </c>
      <c r="L48" s="5"/>
      <c r="N48" s="5">
        <v>10</v>
      </c>
      <c r="O48" s="4" t="s">
        <v>179</v>
      </c>
      <c r="U48" s="5"/>
    </row>
    <row r="49" spans="1:21" x14ac:dyDescent="0.35">
      <c r="A49" s="4"/>
      <c r="I49" s="5">
        <f t="shared" si="3"/>
        <v>19</v>
      </c>
      <c r="J49" s="4" t="s">
        <v>203</v>
      </c>
      <c r="K49" s="4" t="s">
        <v>15</v>
      </c>
      <c r="L49" s="5"/>
      <c r="N49" s="5">
        <v>10</v>
      </c>
      <c r="O49" s="4" t="s">
        <v>180</v>
      </c>
      <c r="U49" s="5"/>
    </row>
    <row r="50" spans="1:21" x14ac:dyDescent="0.35">
      <c r="A50" s="4"/>
      <c r="I50" s="5">
        <f t="shared" si="3"/>
        <v>20</v>
      </c>
      <c r="J50" s="4" t="s">
        <v>204</v>
      </c>
      <c r="K50" s="4" t="s">
        <v>15</v>
      </c>
      <c r="L50" s="5"/>
      <c r="N50" s="5">
        <v>10</v>
      </c>
      <c r="O50" s="4" t="s">
        <v>181</v>
      </c>
      <c r="U50" s="5"/>
    </row>
    <row r="51" spans="1:21" x14ac:dyDescent="0.35">
      <c r="A51" s="4"/>
      <c r="I51" s="5">
        <f t="shared" si="3"/>
        <v>21</v>
      </c>
      <c r="J51" s="4" t="s">
        <v>121</v>
      </c>
      <c r="K51" s="4" t="s">
        <v>7</v>
      </c>
      <c r="L51" s="5"/>
      <c r="N51" s="5">
        <v>10</v>
      </c>
      <c r="O51" s="4" t="s">
        <v>182</v>
      </c>
      <c r="U51" s="5"/>
    </row>
    <row r="52" spans="1:21" x14ac:dyDescent="0.35">
      <c r="A52" s="4"/>
      <c r="I52" s="5">
        <f t="shared" si="3"/>
        <v>22</v>
      </c>
      <c r="J52" s="4" t="s">
        <v>124</v>
      </c>
      <c r="K52" s="4" t="s">
        <v>15</v>
      </c>
      <c r="L52" s="5"/>
      <c r="N52" s="5">
        <v>10</v>
      </c>
      <c r="O52" s="4" t="s">
        <v>183</v>
      </c>
      <c r="U52" s="5"/>
    </row>
    <row r="53" spans="1:21" x14ac:dyDescent="0.35">
      <c r="A53" s="4"/>
      <c r="U53" s="5"/>
    </row>
    <row r="54" spans="1:21" x14ac:dyDescent="0.35">
      <c r="A54" s="4"/>
      <c r="U54" s="5"/>
    </row>
    <row r="55" spans="1:21" x14ac:dyDescent="0.35">
      <c r="A55" s="4"/>
      <c r="U55" s="5"/>
    </row>
    <row r="56" spans="1:21" x14ac:dyDescent="0.35">
      <c r="A56" s="4"/>
      <c r="U56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K1" sqref="K1"/>
    </sheetView>
  </sheetViews>
  <sheetFormatPr defaultRowHeight="14.5" x14ac:dyDescent="0.35"/>
  <cols>
    <col min="9" max="9" width="10.36328125" customWidth="1"/>
    <col min="10" max="10" width="16.36328125" style="15" customWidth="1"/>
    <col min="11" max="11" width="19.1796875" style="16" customWidth="1"/>
    <col min="12" max="12" width="8.7265625" style="16"/>
  </cols>
  <sheetData>
    <row r="2" spans="1:12" x14ac:dyDescent="0.35">
      <c r="A2" s="4" t="s">
        <v>207</v>
      </c>
      <c r="B2" s="5"/>
      <c r="C2" s="5"/>
      <c r="E2" s="4" t="s">
        <v>207</v>
      </c>
      <c r="F2" s="5"/>
      <c r="G2" s="5"/>
      <c r="I2" t="s">
        <v>304</v>
      </c>
    </row>
    <row r="3" spans="1:12" x14ac:dyDescent="0.35">
      <c r="A3" s="4" t="s">
        <v>80</v>
      </c>
      <c r="B3" s="5"/>
      <c r="C3" s="5"/>
      <c r="E3" s="4" t="s">
        <v>254</v>
      </c>
      <c r="F3" s="5"/>
      <c r="G3" s="5"/>
      <c r="I3" t="s">
        <v>300</v>
      </c>
      <c r="J3" s="15" t="s">
        <v>301</v>
      </c>
      <c r="K3" s="16" t="s">
        <v>302</v>
      </c>
      <c r="L3" s="16" t="s">
        <v>210</v>
      </c>
    </row>
    <row r="4" spans="1:12" x14ac:dyDescent="0.35">
      <c r="A4" s="4" t="s">
        <v>208</v>
      </c>
      <c r="B4" s="5" t="s">
        <v>209</v>
      </c>
      <c r="C4" s="5" t="s">
        <v>210</v>
      </c>
      <c r="E4" s="4" t="s">
        <v>208</v>
      </c>
      <c r="F4" s="5" t="s">
        <v>209</v>
      </c>
      <c r="G4" s="5" t="s">
        <v>210</v>
      </c>
      <c r="I4" t="s">
        <v>15</v>
      </c>
      <c r="J4" s="15">
        <v>7</v>
      </c>
      <c r="K4" s="16">
        <f>7+9+7+8+7+8+7</f>
        <v>53</v>
      </c>
      <c r="L4" s="16">
        <v>1</v>
      </c>
    </row>
    <row r="5" spans="1:12" x14ac:dyDescent="0.35">
      <c r="A5" s="4" t="s">
        <v>185</v>
      </c>
      <c r="B5" s="5">
        <v>9</v>
      </c>
      <c r="C5" s="5">
        <v>1</v>
      </c>
      <c r="E5" s="10" t="s">
        <v>10</v>
      </c>
      <c r="F5" s="12">
        <f>2+5+6</f>
        <v>13</v>
      </c>
      <c r="G5" s="12">
        <v>1</v>
      </c>
      <c r="I5" t="s">
        <v>10</v>
      </c>
      <c r="J5" s="15">
        <v>4</v>
      </c>
      <c r="K5" s="16">
        <v>38</v>
      </c>
      <c r="L5" s="16">
        <v>2</v>
      </c>
    </row>
    <row r="6" spans="1:12" x14ac:dyDescent="0.35">
      <c r="A6" s="4"/>
      <c r="B6" s="5"/>
      <c r="C6" s="5"/>
      <c r="E6" s="10" t="s">
        <v>13</v>
      </c>
      <c r="F6" s="12">
        <f>4+11+12</f>
        <v>27</v>
      </c>
      <c r="G6" s="12">
        <v>2</v>
      </c>
      <c r="I6" t="s">
        <v>7</v>
      </c>
      <c r="J6" s="15">
        <v>3</v>
      </c>
      <c r="K6" s="16">
        <f>9+8+10</f>
        <v>27</v>
      </c>
      <c r="L6" s="16">
        <v>3</v>
      </c>
    </row>
    <row r="7" spans="1:12" x14ac:dyDescent="0.35">
      <c r="A7" s="4" t="s">
        <v>79</v>
      </c>
      <c r="B7" s="5"/>
      <c r="C7" s="5"/>
      <c r="E7" s="10" t="s">
        <v>15</v>
      </c>
      <c r="F7" s="12">
        <f>7+10+13</f>
        <v>30</v>
      </c>
      <c r="G7" s="12">
        <v>3</v>
      </c>
      <c r="I7" t="s">
        <v>20</v>
      </c>
      <c r="J7" s="15">
        <v>3</v>
      </c>
      <c r="K7" s="16">
        <f>8+9+9</f>
        <v>26</v>
      </c>
      <c r="L7" s="16">
        <v>4</v>
      </c>
    </row>
    <row r="8" spans="1:12" x14ac:dyDescent="0.35">
      <c r="A8" s="4" t="s">
        <v>208</v>
      </c>
      <c r="B8" s="4" t="s">
        <v>209</v>
      </c>
      <c r="C8" s="4" t="s">
        <v>210</v>
      </c>
      <c r="E8" s="12"/>
      <c r="F8" s="12"/>
      <c r="G8" s="12"/>
      <c r="I8" t="s">
        <v>185</v>
      </c>
      <c r="J8" s="15">
        <v>3</v>
      </c>
      <c r="K8" s="16">
        <f>10+6+8</f>
        <v>24</v>
      </c>
      <c r="L8" s="16">
        <v>5</v>
      </c>
    </row>
    <row r="9" spans="1:12" x14ac:dyDescent="0.35">
      <c r="A9" s="4" t="s">
        <v>10</v>
      </c>
      <c r="B9" s="5">
        <f>2+6+8</f>
        <v>16</v>
      </c>
      <c r="C9" s="5">
        <v>1</v>
      </c>
      <c r="E9" s="10" t="s">
        <v>207</v>
      </c>
      <c r="F9" s="12"/>
      <c r="G9" s="12"/>
      <c r="I9" t="s">
        <v>303</v>
      </c>
      <c r="J9" s="15">
        <v>3</v>
      </c>
      <c r="K9" s="16">
        <f>5+10+9</f>
        <v>24</v>
      </c>
      <c r="L9" s="16">
        <v>6</v>
      </c>
    </row>
    <row r="10" spans="1:12" x14ac:dyDescent="0.35">
      <c r="A10" s="4" t="s">
        <v>7</v>
      </c>
      <c r="B10" s="5">
        <f>4+7+9</f>
        <v>20</v>
      </c>
      <c r="C10" s="5">
        <v>2</v>
      </c>
      <c r="E10" s="10" t="s">
        <v>42</v>
      </c>
      <c r="F10" s="12"/>
      <c r="G10" s="12"/>
      <c r="I10" t="s">
        <v>31</v>
      </c>
      <c r="J10" s="15">
        <v>2</v>
      </c>
      <c r="K10" s="16">
        <v>19</v>
      </c>
      <c r="L10" s="16">
        <v>7</v>
      </c>
    </row>
    <row r="11" spans="1:12" x14ac:dyDescent="0.35">
      <c r="A11" s="4" t="s">
        <v>20</v>
      </c>
      <c r="B11" s="5">
        <f>1+3+18</f>
        <v>22</v>
      </c>
      <c r="C11" s="9">
        <v>3</v>
      </c>
      <c r="E11" s="10" t="s">
        <v>208</v>
      </c>
      <c r="F11" s="14" t="s">
        <v>209</v>
      </c>
      <c r="G11" s="14" t="s">
        <v>210</v>
      </c>
      <c r="I11" t="s">
        <v>13</v>
      </c>
      <c r="J11" s="15">
        <v>2</v>
      </c>
      <c r="K11" s="16">
        <v>18</v>
      </c>
      <c r="L11" s="16">
        <v>8</v>
      </c>
    </row>
    <row r="12" spans="1:12" x14ac:dyDescent="0.35">
      <c r="A12" s="4" t="s">
        <v>15</v>
      </c>
      <c r="B12" s="5">
        <f>5+15+16</f>
        <v>36</v>
      </c>
      <c r="C12" s="9">
        <v>4</v>
      </c>
      <c r="E12" s="10" t="s">
        <v>7</v>
      </c>
      <c r="F12" s="12">
        <f>1+3+4</f>
        <v>8</v>
      </c>
      <c r="G12" s="12">
        <v>1</v>
      </c>
      <c r="I12" t="s">
        <v>5</v>
      </c>
      <c r="J12" s="15">
        <v>1</v>
      </c>
      <c r="K12" s="16">
        <v>6</v>
      </c>
      <c r="L12" s="16">
        <v>9</v>
      </c>
    </row>
    <row r="13" spans="1:12" x14ac:dyDescent="0.35">
      <c r="A13" s="4" t="s">
        <v>185</v>
      </c>
      <c r="B13" s="5">
        <f>12+13+14</f>
        <v>39</v>
      </c>
      <c r="C13" s="9">
        <v>5</v>
      </c>
      <c r="E13" s="10" t="s">
        <v>20</v>
      </c>
      <c r="F13" s="12">
        <f>2+7+8</f>
        <v>17</v>
      </c>
      <c r="G13" s="12">
        <v>2</v>
      </c>
    </row>
    <row r="14" spans="1:12" x14ac:dyDescent="0.35">
      <c r="A14" s="4" t="s">
        <v>22</v>
      </c>
      <c r="B14" s="5">
        <f>17+20+21</f>
        <v>58</v>
      </c>
      <c r="C14" s="9">
        <v>6</v>
      </c>
      <c r="E14" s="10" t="s">
        <v>10</v>
      </c>
      <c r="F14" s="12">
        <f>5+9+10</f>
        <v>24</v>
      </c>
      <c r="G14" s="12">
        <v>3</v>
      </c>
      <c r="I14" t="s">
        <v>305</v>
      </c>
    </row>
    <row r="15" spans="1:12" x14ac:dyDescent="0.35">
      <c r="A15" s="4"/>
      <c r="B15" s="5"/>
      <c r="C15" s="5"/>
      <c r="E15" s="10" t="s">
        <v>15</v>
      </c>
      <c r="F15" s="12">
        <f>6+18+19</f>
        <v>43</v>
      </c>
      <c r="G15" s="14">
        <v>4</v>
      </c>
      <c r="I15" t="s">
        <v>306</v>
      </c>
      <c r="K15" s="17" t="s">
        <v>4</v>
      </c>
      <c r="L15" s="17" t="s">
        <v>5</v>
      </c>
    </row>
    <row r="16" spans="1:12" x14ac:dyDescent="0.35">
      <c r="A16" s="4" t="s">
        <v>206</v>
      </c>
      <c r="B16" s="5"/>
      <c r="C16" s="5"/>
      <c r="I16" t="s">
        <v>307</v>
      </c>
      <c r="K16" s="17" t="s">
        <v>290</v>
      </c>
      <c r="L16" s="17" t="s">
        <v>10</v>
      </c>
    </row>
    <row r="17" spans="1:7" x14ac:dyDescent="0.35">
      <c r="A17" s="4" t="s">
        <v>1</v>
      </c>
      <c r="B17" s="5" t="s">
        <v>209</v>
      </c>
      <c r="C17" s="10" t="s">
        <v>210</v>
      </c>
      <c r="E17" s="4" t="s">
        <v>207</v>
      </c>
      <c r="F17" s="5"/>
      <c r="G17" s="5"/>
    </row>
    <row r="18" spans="1:7" x14ac:dyDescent="0.35">
      <c r="A18" s="4" t="s">
        <v>13</v>
      </c>
      <c r="B18" s="5">
        <f>1+5+6</f>
        <v>12</v>
      </c>
      <c r="C18" s="5">
        <v>1</v>
      </c>
      <c r="E18" s="4" t="s">
        <v>43</v>
      </c>
      <c r="F18" s="5"/>
      <c r="G18" s="5"/>
    </row>
    <row r="19" spans="1:7" x14ac:dyDescent="0.35">
      <c r="A19" s="4" t="s">
        <v>15</v>
      </c>
      <c r="B19" s="5">
        <f>4+7+8</f>
        <v>19</v>
      </c>
      <c r="C19" s="5">
        <v>2</v>
      </c>
      <c r="E19" s="4" t="s">
        <v>208</v>
      </c>
      <c r="F19" s="5" t="s">
        <v>209</v>
      </c>
      <c r="G19" s="5" t="s">
        <v>210</v>
      </c>
    </row>
    <row r="20" spans="1:7" x14ac:dyDescent="0.35">
      <c r="A20" s="4"/>
      <c r="B20" s="5"/>
      <c r="C20" s="5"/>
      <c r="E20" s="10" t="s">
        <v>31</v>
      </c>
      <c r="F20" s="12">
        <f>1+2+12</f>
        <v>15</v>
      </c>
      <c r="G20" s="12">
        <v>1</v>
      </c>
    </row>
    <row r="21" spans="1:7" x14ac:dyDescent="0.35">
      <c r="A21" s="4" t="s">
        <v>211</v>
      </c>
      <c r="B21" s="5"/>
      <c r="C21" s="5"/>
      <c r="E21" s="10" t="s">
        <v>22</v>
      </c>
      <c r="F21" s="12">
        <f>3+6+8</f>
        <v>17</v>
      </c>
      <c r="G21" s="12">
        <v>2</v>
      </c>
    </row>
    <row r="22" spans="1:7" x14ac:dyDescent="0.35">
      <c r="A22" s="4" t="s">
        <v>208</v>
      </c>
      <c r="B22" s="5" t="s">
        <v>209</v>
      </c>
      <c r="C22" s="10" t="s">
        <v>210</v>
      </c>
      <c r="E22" s="10" t="s">
        <v>15</v>
      </c>
      <c r="F22" s="12">
        <f>14+15+16</f>
        <v>45</v>
      </c>
      <c r="G22" s="12">
        <v>3</v>
      </c>
    </row>
    <row r="23" spans="1:7" x14ac:dyDescent="0.35">
      <c r="A23" s="4" t="s">
        <v>22</v>
      </c>
      <c r="B23" s="5">
        <f>2+4+8</f>
        <v>14</v>
      </c>
      <c r="C23" s="5">
        <v>1</v>
      </c>
      <c r="E23" s="12"/>
      <c r="F23" s="12"/>
      <c r="G23" s="12"/>
    </row>
    <row r="24" spans="1:7" x14ac:dyDescent="0.35">
      <c r="A24" s="4" t="s">
        <v>31</v>
      </c>
      <c r="B24" s="5">
        <f>1+9+10</f>
        <v>20</v>
      </c>
      <c r="C24" s="5">
        <v>2</v>
      </c>
      <c r="E24" s="10" t="s">
        <v>207</v>
      </c>
      <c r="F24" s="12"/>
      <c r="G24" s="12"/>
    </row>
    <row r="25" spans="1:7" x14ac:dyDescent="0.35">
      <c r="A25" s="4" t="s">
        <v>7</v>
      </c>
      <c r="B25" s="5">
        <f>6+7+11</f>
        <v>24</v>
      </c>
      <c r="C25" s="5">
        <v>3</v>
      </c>
      <c r="E25" s="10" t="s">
        <v>44</v>
      </c>
      <c r="F25" s="12"/>
      <c r="G25" s="12"/>
    </row>
    <row r="26" spans="1:7" x14ac:dyDescent="0.35">
      <c r="A26" s="4" t="s">
        <v>15</v>
      </c>
      <c r="B26" s="5">
        <f>13+14+17</f>
        <v>44</v>
      </c>
      <c r="C26" s="9">
        <v>4</v>
      </c>
      <c r="E26" s="10" t="s">
        <v>208</v>
      </c>
      <c r="F26" s="14" t="s">
        <v>209</v>
      </c>
      <c r="G26" s="14" t="s">
        <v>210</v>
      </c>
    </row>
    <row r="27" spans="1:7" x14ac:dyDescent="0.35">
      <c r="E27" s="10" t="s">
        <v>10</v>
      </c>
      <c r="F27" s="12">
        <f>1+2+4</f>
        <v>7</v>
      </c>
      <c r="G27" s="12">
        <v>1</v>
      </c>
    </row>
    <row r="28" spans="1:7" x14ac:dyDescent="0.35">
      <c r="E28" s="10" t="s">
        <v>20</v>
      </c>
      <c r="F28" s="14">
        <f>3+7+10</f>
        <v>20</v>
      </c>
      <c r="G28" s="12">
        <v>2</v>
      </c>
    </row>
    <row r="29" spans="1:7" x14ac:dyDescent="0.35">
      <c r="E29" s="10" t="s">
        <v>185</v>
      </c>
      <c r="F29" s="12">
        <f>9+11+12</f>
        <v>32</v>
      </c>
      <c r="G29" s="12">
        <v>3</v>
      </c>
    </row>
    <row r="30" spans="1:7" x14ac:dyDescent="0.35">
      <c r="E30" s="10" t="s">
        <v>15</v>
      </c>
      <c r="F30" s="12">
        <f>6+13+17</f>
        <v>36</v>
      </c>
      <c r="G30" s="12">
        <v>4</v>
      </c>
    </row>
    <row r="31" spans="1:7" x14ac:dyDescent="0.35">
      <c r="E31" s="10" t="s">
        <v>5</v>
      </c>
      <c r="F31" s="12">
        <f>14+18+19</f>
        <v>51</v>
      </c>
      <c r="G31" s="1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 Girls</vt:lpstr>
      <vt:lpstr>Senior Boy</vt:lpstr>
      <vt:lpstr>Juniors</vt:lpstr>
      <vt:lpstr>Team Awards</vt:lpstr>
    </vt:vector>
  </TitlesOfParts>
  <Company>School District 43 (Coquitlam)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2017-09-28T01:18:41Z</dcterms:created>
  <dcterms:modified xsi:type="dcterms:W3CDTF">2017-10-26T04:24:47Z</dcterms:modified>
</cp:coreProperties>
</file>