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kchung\Desktop\Resources\XC\"/>
    </mc:Choice>
  </mc:AlternateContent>
  <xr:revisionPtr revIDLastSave="0" documentId="10_ncr:100000_{CACE97CA-B7FF-4247-A1FA-076C6DA8B15F}" xr6:coauthVersionLast="31" xr6:coauthVersionMax="31" xr10:uidLastSave="{00000000-0000-0000-0000-000000000000}"/>
  <bookViews>
    <workbookView xWindow="0" yWindow="0" windowWidth="19200" windowHeight="7530" activeTab="4" xr2:uid="{00000000-000D-0000-FFFF-FFFF00000000}"/>
  </bookViews>
  <sheets>
    <sheet name="Team Awards" sheetId="9" r:id="rId1"/>
    <sheet name="Junior Boys" sheetId="5" r:id="rId2"/>
    <sheet name="Junior Girls" sheetId="6" r:id="rId3"/>
    <sheet name="Senior Boys" sheetId="7" r:id="rId4"/>
    <sheet name="Senior Girls" sheetId="8" r:id="rId5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9" l="1"/>
  <c r="P8" i="9"/>
  <c r="P7" i="9"/>
  <c r="P6" i="9"/>
  <c r="P9" i="9"/>
  <c r="P5" i="9"/>
  <c r="K17" i="9"/>
  <c r="K15" i="9"/>
  <c r="K14" i="9"/>
  <c r="K13" i="9"/>
  <c r="K12" i="9"/>
  <c r="G16" i="9"/>
  <c r="G15" i="9"/>
  <c r="G14" i="9"/>
  <c r="G13" i="9"/>
  <c r="G9" i="9"/>
  <c r="G8" i="9"/>
  <c r="G7" i="9"/>
  <c r="G6" i="9"/>
  <c r="C22" i="9"/>
  <c r="C21" i="9"/>
  <c r="C13" i="9"/>
  <c r="C12" i="9"/>
  <c r="C11" i="9"/>
  <c r="C10" i="9"/>
  <c r="C6" i="9"/>
  <c r="Q20" i="8"/>
  <c r="Q18" i="8"/>
  <c r="Q16" i="8"/>
  <c r="Q17" i="8"/>
  <c r="Q15" i="8"/>
  <c r="Q19" i="7"/>
  <c r="Q18" i="7"/>
  <c r="Q17" i="7"/>
  <c r="Q16" i="7"/>
  <c r="Q12" i="7"/>
  <c r="Q11" i="7"/>
  <c r="Q10" i="7"/>
  <c r="Q9" i="7"/>
  <c r="K20" i="6"/>
  <c r="K19" i="6"/>
  <c r="K26" i="5"/>
  <c r="K25" i="5"/>
  <c r="K24" i="5"/>
  <c r="K23" i="5"/>
  <c r="K19" i="5"/>
  <c r="I9" i="8"/>
  <c r="I10" i="8" s="1"/>
  <c r="I11" i="8" s="1"/>
  <c r="I12" i="8" s="1"/>
  <c r="I13" i="8" s="1"/>
  <c r="I14" i="8" s="1"/>
  <c r="I15" i="8" s="1"/>
  <c r="I16" i="8" s="1"/>
  <c r="I17" i="8" s="1"/>
  <c r="I18" i="8" s="1"/>
  <c r="I19" i="8" s="1"/>
  <c r="I20" i="8" s="1"/>
  <c r="I21" i="8" s="1"/>
  <c r="I8" i="8"/>
  <c r="B9" i="8"/>
  <c r="B10" i="8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8" i="8"/>
  <c r="I13" i="7"/>
  <c r="I14" i="7"/>
  <c r="I15" i="7" s="1"/>
  <c r="I16" i="7" s="1"/>
  <c r="I17" i="7" s="1"/>
  <c r="I18" i="7" s="1"/>
  <c r="I19" i="7" s="1"/>
  <c r="I20" i="7" s="1"/>
  <c r="I21" i="7" s="1"/>
  <c r="I22" i="7" s="1"/>
  <c r="I23" i="7" s="1"/>
  <c r="I24" i="7" s="1"/>
  <c r="I25" i="7" s="1"/>
  <c r="I26" i="7" s="1"/>
  <c r="I12" i="7"/>
  <c r="B9" i="7"/>
  <c r="B10" i="7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8" i="7"/>
  <c r="B9" i="5" l="1"/>
  <c r="B10" i="5"/>
  <c r="B11" i="5"/>
  <c r="B12" i="5"/>
  <c r="B13" i="5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8" i="5"/>
</calcChain>
</file>

<file path=xl/sharedStrings.xml><?xml version="1.0" encoding="utf-8"?>
<sst xmlns="http://schemas.openxmlformats.org/spreadsheetml/2006/main" count="724" uniqueCount="302">
  <si>
    <t>Name</t>
  </si>
  <si>
    <t xml:space="preserve">School </t>
  </si>
  <si>
    <t>Time</t>
  </si>
  <si>
    <t>Grade</t>
  </si>
  <si>
    <t>Natasha Smigelski</t>
  </si>
  <si>
    <t>Centennial</t>
  </si>
  <si>
    <t>Isabel Wilson</t>
  </si>
  <si>
    <t>Catrin Jones</t>
  </si>
  <si>
    <t>Heritage</t>
  </si>
  <si>
    <t>Pinetree</t>
  </si>
  <si>
    <t>Gleneagle</t>
  </si>
  <si>
    <t>Pt. Moody</t>
  </si>
  <si>
    <t>Liz Gilder</t>
  </si>
  <si>
    <t>Josie Spence</t>
  </si>
  <si>
    <t>Silvana Huang</t>
  </si>
  <si>
    <t>Riverside</t>
  </si>
  <si>
    <t>Grade 12 Girls</t>
  </si>
  <si>
    <t>Grade 11 Boys</t>
  </si>
  <si>
    <t>Grade 12 Boys</t>
  </si>
  <si>
    <t>James Astrab</t>
  </si>
  <si>
    <t>Alair Ang</t>
  </si>
  <si>
    <t>George Dume</t>
  </si>
  <si>
    <t>Andrei Dume</t>
  </si>
  <si>
    <t>Ethan Lee</t>
  </si>
  <si>
    <t>Grade 10 Boys</t>
  </si>
  <si>
    <t>Grade 9 Boys</t>
  </si>
  <si>
    <t>Sex</t>
  </si>
  <si>
    <t>Adam Parsons</t>
  </si>
  <si>
    <t>Cam Slaymaker</t>
  </si>
  <si>
    <t>Ethan Yang</t>
  </si>
  <si>
    <t>Jeremiah Carruthers</t>
  </si>
  <si>
    <t>Joel Illman</t>
  </si>
  <si>
    <t>Aras Jahangiri</t>
  </si>
  <si>
    <t>Colton Marsh</t>
  </si>
  <si>
    <t>Tyler Stack</t>
  </si>
  <si>
    <t>Elliot Heath</t>
  </si>
  <si>
    <t>Jake McFarland</t>
  </si>
  <si>
    <t>Cody Hendriks</t>
  </si>
  <si>
    <t>Meya Hikichi</t>
  </si>
  <si>
    <t>Manuela Villamizar</t>
  </si>
  <si>
    <t>Lucy Robinson</t>
  </si>
  <si>
    <t>Joanna Whitter</t>
  </si>
  <si>
    <t>Jordan Hachey</t>
  </si>
  <si>
    <t>Rebecca Lyon</t>
  </si>
  <si>
    <t>Shelby Connelly</t>
  </si>
  <si>
    <t>Braidyn Chang</t>
  </si>
  <si>
    <t>Vivian Wang</t>
  </si>
  <si>
    <t>Christina Lam</t>
  </si>
  <si>
    <t>21:40</t>
  </si>
  <si>
    <t>18:22</t>
  </si>
  <si>
    <t>19:30</t>
  </si>
  <si>
    <t>20:15</t>
  </si>
  <si>
    <t>20:47</t>
  </si>
  <si>
    <t>21:26</t>
  </si>
  <si>
    <t>Zeinab Hedayati</t>
  </si>
  <si>
    <t>Jenaya Reddin</t>
  </si>
  <si>
    <t>Sarah Ip</t>
  </si>
  <si>
    <t>Grade 9 Girls</t>
  </si>
  <si>
    <t>School</t>
  </si>
  <si>
    <t>Points</t>
  </si>
  <si>
    <t>Place</t>
  </si>
  <si>
    <t>Grade 10 Girls</t>
  </si>
  <si>
    <t>District Cross Country Championships</t>
  </si>
  <si>
    <t>Mundy Park</t>
  </si>
  <si>
    <t>4.7 Km</t>
  </si>
  <si>
    <t>20:11</t>
  </si>
  <si>
    <t>21:09</t>
  </si>
  <si>
    <t>27:33</t>
  </si>
  <si>
    <t>Grade 11 Girls</t>
  </si>
  <si>
    <t>25:29</t>
  </si>
  <si>
    <t>27:28</t>
  </si>
  <si>
    <t>28:35</t>
  </si>
  <si>
    <t>29:15</t>
  </si>
  <si>
    <t>30:56</t>
  </si>
  <si>
    <t>31:38</t>
  </si>
  <si>
    <t>Brendan McLaughlin</t>
  </si>
  <si>
    <t>Team</t>
  </si>
  <si>
    <t>Number of Teams</t>
  </si>
  <si>
    <t>Total Points</t>
  </si>
  <si>
    <t>John Taylor Award</t>
  </si>
  <si>
    <t>Gail Sayers Award</t>
  </si>
  <si>
    <t>Jade Wadwani</t>
  </si>
  <si>
    <t>Terry Fox</t>
  </si>
  <si>
    <t>M</t>
  </si>
  <si>
    <t>Gabe Liston</t>
  </si>
  <si>
    <t>Boston Migneault</t>
  </si>
  <si>
    <t>Archbishop Carney</t>
  </si>
  <si>
    <t>Heritage Woods</t>
  </si>
  <si>
    <t>Zachary Bibney</t>
  </si>
  <si>
    <t>Dr. Charles Best</t>
  </si>
  <si>
    <t>Paxton Lin</t>
  </si>
  <si>
    <t>Markus Young</t>
  </si>
  <si>
    <t>Yang Lu</t>
  </si>
  <si>
    <t>Lucy von Stefenelli</t>
  </si>
  <si>
    <t>F</t>
  </si>
  <si>
    <t>Andrew Cerqueira</t>
  </si>
  <si>
    <t>Hayden Yu</t>
  </si>
  <si>
    <t>Markus Egeland</t>
  </si>
  <si>
    <t>Ethan Young</t>
  </si>
  <si>
    <t>Jayden Murphy</t>
  </si>
  <si>
    <t xml:space="preserve">Matt Wang </t>
  </si>
  <si>
    <t>Evan Kilmartin</t>
  </si>
  <si>
    <t>Hannah Pulman</t>
  </si>
  <si>
    <t>Sam Nadori</t>
  </si>
  <si>
    <t>Amelia Hamnett</t>
  </si>
  <si>
    <t>Mattias Wong</t>
  </si>
  <si>
    <t xml:space="preserve">Centennial </t>
  </si>
  <si>
    <t>Keira Johannson</t>
  </si>
  <si>
    <t>Mackenzie Jones</t>
  </si>
  <si>
    <t>Timothy Siau</t>
  </si>
  <si>
    <t>Ryan Zhang Bai</t>
  </si>
  <si>
    <t>Jonas Lam</t>
  </si>
  <si>
    <t>Neil Mangonon</t>
  </si>
  <si>
    <t>Ines Ferrer</t>
  </si>
  <si>
    <t>Galicia Gordon Fernandez</t>
  </si>
  <si>
    <t>Isabela Lugo</t>
  </si>
  <si>
    <t>Riley Burchak</t>
  </si>
  <si>
    <t>Dean Kong</t>
  </si>
  <si>
    <t>Hao Wu</t>
  </si>
  <si>
    <t>Aviela Mangonon</t>
  </si>
  <si>
    <t>16:09</t>
  </si>
  <si>
    <t>16:16</t>
  </si>
  <si>
    <t>16:40</t>
  </si>
  <si>
    <t>17:03</t>
  </si>
  <si>
    <t>17:33</t>
  </si>
  <si>
    <t>17:39</t>
  </si>
  <si>
    <t>17:49</t>
  </si>
  <si>
    <t>18:04</t>
  </si>
  <si>
    <t>18:16</t>
  </si>
  <si>
    <t>18:21</t>
  </si>
  <si>
    <t>18:28</t>
  </si>
  <si>
    <t>18:33</t>
  </si>
  <si>
    <t>19:15</t>
  </si>
  <si>
    <t>19:26</t>
  </si>
  <si>
    <t>20:36</t>
  </si>
  <si>
    <t>20:40</t>
  </si>
  <si>
    <t>20:45</t>
  </si>
  <si>
    <t>20:51</t>
  </si>
  <si>
    <t>20:57</t>
  </si>
  <si>
    <t>21:08</t>
  </si>
  <si>
    <t>21:17</t>
  </si>
  <si>
    <t>21:29</t>
  </si>
  <si>
    <t>21:59</t>
  </si>
  <si>
    <t>22:39</t>
  </si>
  <si>
    <t>22:41</t>
  </si>
  <si>
    <t>22:59</t>
  </si>
  <si>
    <t>23:03</t>
  </si>
  <si>
    <t>23:04</t>
  </si>
  <si>
    <t>23:47</t>
  </si>
  <si>
    <t>24:26</t>
  </si>
  <si>
    <t>31:10</t>
  </si>
  <si>
    <t>31:11</t>
  </si>
  <si>
    <t>31:28</t>
  </si>
  <si>
    <t>Brendan Morden</t>
  </si>
  <si>
    <t>Eric Parsons</t>
  </si>
  <si>
    <t>Marcus Reeves</t>
  </si>
  <si>
    <t>Milton McConville</t>
  </si>
  <si>
    <t>Nicholas Aron</t>
  </si>
  <si>
    <t>Maple Ridge Secondary</t>
  </si>
  <si>
    <t>Adam Matthes Kot</t>
  </si>
  <si>
    <t>Inquiry Hub</t>
  </si>
  <si>
    <t>Peter Mucckel</t>
  </si>
  <si>
    <t>Tyler Miller</t>
  </si>
  <si>
    <t>Jacob Wheatley</t>
  </si>
  <si>
    <t>Tae Kim</t>
  </si>
  <si>
    <t>Michael Deda</t>
  </si>
  <si>
    <t>Madalene Gibson</t>
  </si>
  <si>
    <t>BC Christian Academy</t>
  </si>
  <si>
    <t>Jacob Mitchell</t>
  </si>
  <si>
    <t>Andrew Wu</t>
  </si>
  <si>
    <t>Aidyn Monk-Young</t>
  </si>
  <si>
    <t>Xander Viger</t>
  </si>
  <si>
    <t>Jason Dahlke</t>
  </si>
  <si>
    <t>Olivia McDonell</t>
  </si>
  <si>
    <t xml:space="preserve">Sam Yang </t>
  </si>
  <si>
    <t>Jacob Angeles</t>
  </si>
  <si>
    <t>Peter Voznyuk</t>
  </si>
  <si>
    <t>Cassie Robinson</t>
  </si>
  <si>
    <t>Kiarash Zamani</t>
  </si>
  <si>
    <t>Maria Kim</t>
  </si>
  <si>
    <t>Nestor Lin</t>
  </si>
  <si>
    <t>Arman Moztarzadeh</t>
  </si>
  <si>
    <t>Tiana Pavan</t>
  </si>
  <si>
    <t>Maxym Maj</t>
  </si>
  <si>
    <t>Amanda Tummonds</t>
  </si>
  <si>
    <t>Marina Verones</t>
  </si>
  <si>
    <t>Joesph Hunter</t>
  </si>
  <si>
    <t>Adam DeJulius</t>
  </si>
  <si>
    <t>Alexander Craig</t>
  </si>
  <si>
    <t>Amy Duplantis</t>
  </si>
  <si>
    <t>Jenna Griffin</t>
  </si>
  <si>
    <t>Erynn Donghue</t>
  </si>
  <si>
    <t>Lizzie Spence</t>
  </si>
  <si>
    <t>Stanley Yu</t>
  </si>
  <si>
    <t>Sinan Feng</t>
  </si>
  <si>
    <t>Maddy Hutchinson</t>
  </si>
  <si>
    <t>Skylar Sibley</t>
  </si>
  <si>
    <t>Riya Brar</t>
  </si>
  <si>
    <t>Jason Wang</t>
  </si>
  <si>
    <t>Aileen Zhang</t>
  </si>
  <si>
    <t>Ashley Passaglia</t>
  </si>
  <si>
    <t>Victoria Coady</t>
  </si>
  <si>
    <t>Breelyn Plesha</t>
  </si>
  <si>
    <t>Charlotte Hall</t>
  </si>
  <si>
    <t>Camila Constantine</t>
  </si>
  <si>
    <t>Paula Estebanez</t>
  </si>
  <si>
    <t>Colin Hartley</t>
  </si>
  <si>
    <t>Danika Rogers</t>
  </si>
  <si>
    <t>Jackie Liu</t>
  </si>
  <si>
    <t>Chantelle Fantillo</t>
  </si>
  <si>
    <t>Sunny Wu</t>
  </si>
  <si>
    <t xml:space="preserve">Finna Chen </t>
  </si>
  <si>
    <t>Rebecca Lui</t>
  </si>
  <si>
    <t>Sana Araghi</t>
  </si>
  <si>
    <t>Zoe Li</t>
  </si>
  <si>
    <t>Ivana Troung</t>
  </si>
  <si>
    <t xml:space="preserve">Jenny Anderson </t>
  </si>
  <si>
    <t>23:38</t>
  </si>
  <si>
    <t>24:06</t>
  </si>
  <si>
    <t>24:48</t>
  </si>
  <si>
    <t>25:35</t>
  </si>
  <si>
    <t>25:44</t>
  </si>
  <si>
    <t>26:02</t>
  </si>
  <si>
    <t>26:05</t>
  </si>
  <si>
    <t>26:13</t>
  </si>
  <si>
    <t>26:25</t>
  </si>
  <si>
    <t>26:39</t>
  </si>
  <si>
    <t>26:42</t>
  </si>
  <si>
    <t>26:45</t>
  </si>
  <si>
    <t>26:58</t>
  </si>
  <si>
    <t>27:04</t>
  </si>
  <si>
    <t>27:08</t>
  </si>
  <si>
    <t>27:21</t>
  </si>
  <si>
    <t>27:42</t>
  </si>
  <si>
    <t>27:38</t>
  </si>
  <si>
    <t>27:46</t>
  </si>
  <si>
    <t>28:06</t>
  </si>
  <si>
    <t>28:12</t>
  </si>
  <si>
    <t>28:28</t>
  </si>
  <si>
    <t>28:31</t>
  </si>
  <si>
    <t>28:41</t>
  </si>
  <si>
    <t>28:48</t>
  </si>
  <si>
    <t>29:08</t>
  </si>
  <si>
    <t>29:10</t>
  </si>
  <si>
    <t>29:22</t>
  </si>
  <si>
    <t>29:26</t>
  </si>
  <si>
    <t>29:29</t>
  </si>
  <si>
    <t>29:46</t>
  </si>
  <si>
    <t>30:00</t>
  </si>
  <si>
    <t>30:08</t>
  </si>
  <si>
    <t>30:15</t>
  </si>
  <si>
    <t>30:16</t>
  </si>
  <si>
    <t>30:39</t>
  </si>
  <si>
    <t>30:44</t>
  </si>
  <si>
    <t>30:52</t>
  </si>
  <si>
    <t>30:57</t>
  </si>
  <si>
    <t>31:08</t>
  </si>
  <si>
    <t>31:12</t>
  </si>
  <si>
    <t>31:29</t>
  </si>
  <si>
    <t>31:39</t>
  </si>
  <si>
    <t>31:49</t>
  </si>
  <si>
    <t>31:52</t>
  </si>
  <si>
    <t>31:55</t>
  </si>
  <si>
    <t>32:07</t>
  </si>
  <si>
    <t>32:09</t>
  </si>
  <si>
    <t>32:11</t>
  </si>
  <si>
    <t>32:38</t>
  </si>
  <si>
    <t>33:01</t>
  </si>
  <si>
    <t>33:42</t>
  </si>
  <si>
    <t>33:55</t>
  </si>
  <si>
    <t>34:28</t>
  </si>
  <si>
    <t>34:41</t>
  </si>
  <si>
    <t>35:06</t>
  </si>
  <si>
    <t>35:28</t>
  </si>
  <si>
    <t>35:31</t>
  </si>
  <si>
    <t>35:34</t>
  </si>
  <si>
    <t>35:38</t>
  </si>
  <si>
    <t>35:42</t>
  </si>
  <si>
    <t>35:55</t>
  </si>
  <si>
    <t>37:12</t>
  </si>
  <si>
    <t>37:33</t>
  </si>
  <si>
    <t>38:11</t>
  </si>
  <si>
    <t>39:35</t>
  </si>
  <si>
    <t>40:08</t>
  </si>
  <si>
    <t>40:27</t>
  </si>
  <si>
    <t>40:34</t>
  </si>
  <si>
    <t>41:22</t>
  </si>
  <si>
    <t>42:05</t>
  </si>
  <si>
    <t>42:12</t>
  </si>
  <si>
    <t>44:28</t>
  </si>
  <si>
    <t>TEAM AWARDS</t>
  </si>
  <si>
    <t>GRADE 10 BOYS</t>
  </si>
  <si>
    <t>GRADE 9 BOYS</t>
  </si>
  <si>
    <t>Port Moody</t>
  </si>
  <si>
    <t>NO TEAMS</t>
  </si>
  <si>
    <t>Team Awards</t>
  </si>
  <si>
    <t>Top Female Senior:</t>
  </si>
  <si>
    <t>Top Male Senior:</t>
  </si>
  <si>
    <t xml:space="preserve">Grade 12 Girls </t>
  </si>
  <si>
    <t>6.3 Km</t>
  </si>
  <si>
    <t>October 24, 2018</t>
  </si>
  <si>
    <t xml:space="preserve">Grade 10 Girls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</si>
</sst>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/>
    <xf numFmtId="49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49" fontId="0" fillId="0" borderId="0" xfId="0" applyNumberFormat="1" applyAlignment="1">
      <alignment horizontal="right"/>
    </xf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49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9CFDE-88BA-4A32-B778-D16228A1A8F0}">
  <dimension ref="B2:Q22"/>
  <sheetViews>
    <sheetView workbookViewId="0">
      <selection activeCell="M12" sqref="M12"/>
    </sheetView>
  </sheetViews>
  <sheetFormatPr defaultRowHeight="14.5" x14ac:dyDescent="0.35"/>
  <cols>
    <col min="1" max="1" width="3.453125" customWidth="1"/>
    <col min="2" max="2" width="13.81640625" customWidth="1"/>
    <col min="3" max="3" width="5.54296875" customWidth="1"/>
    <col min="4" max="4" width="5.81640625" customWidth="1"/>
    <col min="5" max="5" width="3.26953125" customWidth="1"/>
    <col min="6" max="6" width="14.1796875" customWidth="1"/>
    <col min="7" max="7" width="6.81640625" customWidth="1"/>
    <col min="8" max="8" width="5.26953125" customWidth="1"/>
    <col min="9" max="9" width="3.6328125" customWidth="1"/>
    <col min="10" max="10" width="14.54296875" customWidth="1"/>
    <col min="13" max="13" width="4.26953125" customWidth="1"/>
    <col min="14" max="14" width="16.54296875" customWidth="1"/>
    <col min="15" max="15" width="18" style="7" customWidth="1"/>
    <col min="16" max="16" width="13.08984375" style="7" customWidth="1"/>
    <col min="17" max="17" width="8.7265625" style="7"/>
  </cols>
  <sheetData>
    <row r="2" spans="2:17" x14ac:dyDescent="0.35">
      <c r="B2" s="11" t="s">
        <v>295</v>
      </c>
    </row>
    <row r="3" spans="2:17" x14ac:dyDescent="0.35">
      <c r="N3" s="11" t="s">
        <v>79</v>
      </c>
    </row>
    <row r="4" spans="2:17" x14ac:dyDescent="0.35">
      <c r="B4" s="11" t="s">
        <v>25</v>
      </c>
      <c r="F4" s="11" t="s">
        <v>17</v>
      </c>
      <c r="J4" s="11" t="s">
        <v>68</v>
      </c>
      <c r="N4" s="12" t="s">
        <v>76</v>
      </c>
      <c r="O4" s="14" t="s">
        <v>77</v>
      </c>
      <c r="P4" s="14" t="s">
        <v>78</v>
      </c>
      <c r="Q4" s="14" t="s">
        <v>60</v>
      </c>
    </row>
    <row r="5" spans="2:17" x14ac:dyDescent="0.35">
      <c r="B5" s="13" t="s">
        <v>58</v>
      </c>
      <c r="C5" s="13" t="s">
        <v>59</v>
      </c>
      <c r="D5" s="13" t="s">
        <v>60</v>
      </c>
      <c r="F5" s="13" t="s">
        <v>58</v>
      </c>
      <c r="G5" s="13" t="s">
        <v>59</v>
      </c>
      <c r="H5" s="13" t="s">
        <v>60</v>
      </c>
      <c r="J5" s="13" t="s">
        <v>58</v>
      </c>
      <c r="K5" s="13" t="s">
        <v>59</v>
      </c>
      <c r="L5" s="13" t="s">
        <v>60</v>
      </c>
      <c r="N5" s="5" t="s">
        <v>9</v>
      </c>
      <c r="O5" s="7">
        <v>6</v>
      </c>
      <c r="P5" s="7">
        <f>10+5+5+6+6+3</f>
        <v>35</v>
      </c>
      <c r="Q5" s="7">
        <v>1</v>
      </c>
    </row>
    <row r="6" spans="2:17" x14ac:dyDescent="0.35">
      <c r="B6" t="s">
        <v>9</v>
      </c>
      <c r="C6">
        <f>4+6+7</f>
        <v>17</v>
      </c>
      <c r="D6">
        <v>1</v>
      </c>
      <c r="F6" t="s">
        <v>87</v>
      </c>
      <c r="G6">
        <f>1+2+3</f>
        <v>6</v>
      </c>
      <c r="H6">
        <v>1</v>
      </c>
      <c r="J6" t="s">
        <v>15</v>
      </c>
      <c r="K6">
        <v>6</v>
      </c>
      <c r="L6">
        <v>1</v>
      </c>
      <c r="N6" s="5" t="s">
        <v>87</v>
      </c>
      <c r="O6" s="7">
        <v>4</v>
      </c>
      <c r="P6" s="7">
        <f>8+10+8+8</f>
        <v>34</v>
      </c>
      <c r="Q6" s="7">
        <v>2</v>
      </c>
    </row>
    <row r="7" spans="2:17" x14ac:dyDescent="0.35">
      <c r="F7" t="s">
        <v>82</v>
      </c>
      <c r="G7">
        <f>5+7+9</f>
        <v>21</v>
      </c>
      <c r="H7">
        <v>2</v>
      </c>
      <c r="J7" t="s">
        <v>11</v>
      </c>
      <c r="K7">
        <v>17</v>
      </c>
      <c r="L7">
        <v>2</v>
      </c>
      <c r="N7" s="5" t="s">
        <v>82</v>
      </c>
      <c r="O7" s="7">
        <v>3</v>
      </c>
      <c r="P7" s="7">
        <f>10+8+8</f>
        <v>26</v>
      </c>
      <c r="Q7" s="7">
        <v>3</v>
      </c>
    </row>
    <row r="8" spans="2:17" x14ac:dyDescent="0.35">
      <c r="B8" s="11" t="s">
        <v>24</v>
      </c>
      <c r="F8" t="s">
        <v>89</v>
      </c>
      <c r="G8">
        <f>6+10+12</f>
        <v>28</v>
      </c>
      <c r="H8">
        <v>3</v>
      </c>
      <c r="J8" t="s">
        <v>9</v>
      </c>
      <c r="K8">
        <v>36</v>
      </c>
      <c r="L8">
        <v>3</v>
      </c>
      <c r="N8" s="5" t="s">
        <v>89</v>
      </c>
      <c r="O8" s="7">
        <v>3</v>
      </c>
      <c r="P8" s="7">
        <f>10+6+10</f>
        <v>26</v>
      </c>
      <c r="Q8" s="7">
        <v>4</v>
      </c>
    </row>
    <row r="9" spans="2:17" x14ac:dyDescent="0.35">
      <c r="B9" s="13" t="s">
        <v>58</v>
      </c>
      <c r="C9" s="13" t="s">
        <v>59</v>
      </c>
      <c r="D9" s="13" t="s">
        <v>60</v>
      </c>
      <c r="F9" t="s">
        <v>9</v>
      </c>
      <c r="G9">
        <f>14+15+17</f>
        <v>46</v>
      </c>
      <c r="H9">
        <v>4</v>
      </c>
      <c r="N9" s="5" t="s">
        <v>11</v>
      </c>
      <c r="O9" s="7">
        <v>4</v>
      </c>
      <c r="P9" s="7">
        <f>6+5+8+4</f>
        <v>23</v>
      </c>
      <c r="Q9" s="7">
        <v>5</v>
      </c>
    </row>
    <row r="10" spans="2:17" x14ac:dyDescent="0.35">
      <c r="B10" t="s">
        <v>82</v>
      </c>
      <c r="C10">
        <f>1+2+5</f>
        <v>8</v>
      </c>
      <c r="D10">
        <v>1</v>
      </c>
      <c r="J10" s="11" t="s">
        <v>16</v>
      </c>
      <c r="N10" s="5" t="s">
        <v>10</v>
      </c>
      <c r="O10" s="7">
        <v>2</v>
      </c>
      <c r="P10" s="7">
        <f>10+5</f>
        <v>15</v>
      </c>
      <c r="Q10" s="7">
        <v>6</v>
      </c>
    </row>
    <row r="11" spans="2:17" x14ac:dyDescent="0.35">
      <c r="B11" t="s">
        <v>87</v>
      </c>
      <c r="C11">
        <f>3+6+13</f>
        <v>22</v>
      </c>
      <c r="D11">
        <v>2</v>
      </c>
      <c r="F11" s="11" t="s">
        <v>18</v>
      </c>
      <c r="J11" s="13" t="s">
        <v>58</v>
      </c>
      <c r="K11" s="13" t="s">
        <v>59</v>
      </c>
      <c r="L11" s="13" t="s">
        <v>60</v>
      </c>
      <c r="N11" s="5" t="s">
        <v>15</v>
      </c>
      <c r="O11" s="7">
        <v>1</v>
      </c>
      <c r="P11" s="7">
        <v>10</v>
      </c>
      <c r="Q11" s="7">
        <v>7</v>
      </c>
    </row>
    <row r="12" spans="2:17" x14ac:dyDescent="0.35">
      <c r="B12" t="s">
        <v>293</v>
      </c>
      <c r="C12">
        <f>4+8+12</f>
        <v>24</v>
      </c>
      <c r="D12">
        <v>3</v>
      </c>
      <c r="F12" s="13" t="s">
        <v>58</v>
      </c>
      <c r="G12" s="13" t="s">
        <v>59</v>
      </c>
      <c r="H12" s="13" t="s">
        <v>60</v>
      </c>
      <c r="J12" t="s">
        <v>89</v>
      </c>
      <c r="K12">
        <f>3+6+7</f>
        <v>16</v>
      </c>
      <c r="L12">
        <v>1</v>
      </c>
      <c r="N12" s="5" t="s">
        <v>5</v>
      </c>
      <c r="O12" s="7">
        <v>1</v>
      </c>
      <c r="P12" s="7">
        <v>8</v>
      </c>
      <c r="Q12" s="7">
        <v>8</v>
      </c>
    </row>
    <row r="13" spans="2:17" x14ac:dyDescent="0.35">
      <c r="B13" t="s">
        <v>9</v>
      </c>
      <c r="C13">
        <f>14+16+17</f>
        <v>47</v>
      </c>
      <c r="D13">
        <v>4</v>
      </c>
      <c r="F13" t="s">
        <v>10</v>
      </c>
      <c r="G13">
        <f>3+6+7</f>
        <v>16</v>
      </c>
      <c r="H13">
        <v>1</v>
      </c>
      <c r="J13" t="s">
        <v>87</v>
      </c>
      <c r="K13">
        <f>9+10+11</f>
        <v>30</v>
      </c>
      <c r="L13">
        <v>2</v>
      </c>
    </row>
    <row r="14" spans="2:17" x14ac:dyDescent="0.35">
      <c r="F14" t="s">
        <v>87</v>
      </c>
      <c r="G14">
        <f>1+4+15</f>
        <v>20</v>
      </c>
      <c r="H14">
        <v>2</v>
      </c>
      <c r="J14" t="s">
        <v>82</v>
      </c>
      <c r="K14">
        <f>4+8+18</f>
        <v>30</v>
      </c>
      <c r="L14">
        <v>2</v>
      </c>
    </row>
    <row r="15" spans="2:17" x14ac:dyDescent="0.35">
      <c r="B15" s="11" t="s">
        <v>57</v>
      </c>
      <c r="F15" t="s">
        <v>9</v>
      </c>
      <c r="G15">
        <f>5+13+16</f>
        <v>34</v>
      </c>
      <c r="H15">
        <v>3</v>
      </c>
      <c r="J15" t="s">
        <v>10</v>
      </c>
      <c r="K15">
        <f>12+13+15</f>
        <v>40</v>
      </c>
      <c r="L15">
        <v>4</v>
      </c>
      <c r="N15" s="12" t="s">
        <v>80</v>
      </c>
      <c r="P15" s="8"/>
      <c r="Q15" s="8"/>
    </row>
    <row r="16" spans="2:17" x14ac:dyDescent="0.35">
      <c r="B16" s="13" t="s">
        <v>58</v>
      </c>
      <c r="C16" s="13" t="s">
        <v>59</v>
      </c>
      <c r="D16" s="13" t="s">
        <v>60</v>
      </c>
      <c r="F16" t="s">
        <v>11</v>
      </c>
      <c r="G16">
        <f>10+12+14</f>
        <v>36</v>
      </c>
      <c r="H16">
        <v>4</v>
      </c>
      <c r="J16" t="s">
        <v>11</v>
      </c>
      <c r="K16">
        <v>57</v>
      </c>
      <c r="L16">
        <v>5</v>
      </c>
      <c r="N16" s="11" t="s">
        <v>296</v>
      </c>
      <c r="O16" t="s">
        <v>166</v>
      </c>
      <c r="P16" t="s">
        <v>167</v>
      </c>
      <c r="Q16" s="9"/>
    </row>
    <row r="17" spans="2:17" x14ac:dyDescent="0.35">
      <c r="B17" t="s">
        <v>294</v>
      </c>
      <c r="J17" t="s">
        <v>9</v>
      </c>
      <c r="K17">
        <f>24+28+31</f>
        <v>83</v>
      </c>
      <c r="L17">
        <v>6</v>
      </c>
      <c r="N17" s="11" t="s">
        <v>297</v>
      </c>
      <c r="O17" t="s">
        <v>75</v>
      </c>
      <c r="P17" t="s">
        <v>87</v>
      </c>
      <c r="Q17" s="9" t="s">
        <v>8</v>
      </c>
    </row>
    <row r="19" spans="2:17" x14ac:dyDescent="0.35">
      <c r="B19" s="11" t="s">
        <v>61</v>
      </c>
    </row>
    <row r="20" spans="2:17" x14ac:dyDescent="0.35">
      <c r="B20" s="13" t="s">
        <v>58</v>
      </c>
      <c r="C20" s="13" t="s">
        <v>59</v>
      </c>
      <c r="D20" s="13" t="s">
        <v>60</v>
      </c>
    </row>
    <row r="21" spans="2:17" x14ac:dyDescent="0.35">
      <c r="B21" t="s">
        <v>89</v>
      </c>
      <c r="C21">
        <f>1+3+5</f>
        <v>9</v>
      </c>
      <c r="D21">
        <v>1</v>
      </c>
    </row>
    <row r="22" spans="2:17" x14ac:dyDescent="0.35">
      <c r="B22" t="s">
        <v>5</v>
      </c>
      <c r="C22">
        <f>4+7+9</f>
        <v>20</v>
      </c>
      <c r="D22">
        <v>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C1C70-B3CD-4885-86DE-C74AE4C7550A}">
  <dimension ref="A1:N27"/>
  <sheetViews>
    <sheetView zoomScale="99" workbookViewId="0">
      <selection activeCell="C5" sqref="C5"/>
    </sheetView>
  </sheetViews>
  <sheetFormatPr defaultRowHeight="14.5" x14ac:dyDescent="0.35"/>
  <cols>
    <col min="3" max="3" width="22.54296875" customWidth="1"/>
    <col min="4" max="4" width="19.453125" customWidth="1"/>
    <col min="5" max="5" width="7.1796875" customWidth="1"/>
    <col min="6" max="6" width="5.26953125" customWidth="1"/>
    <col min="7" max="7" width="8.7265625" style="10"/>
    <col min="10" max="10" width="16.81640625" customWidth="1"/>
    <col min="11" max="11" width="17.36328125" customWidth="1"/>
  </cols>
  <sheetData>
    <row r="1" spans="1:14" x14ac:dyDescent="0.35">
      <c r="A1" s="5" t="s">
        <v>62</v>
      </c>
      <c r="B1" s="1"/>
      <c r="C1" s="1"/>
      <c r="D1" s="1"/>
      <c r="E1" s="2"/>
      <c r="F1" s="6"/>
      <c r="G1" s="6"/>
      <c r="H1" s="6"/>
    </row>
    <row r="2" spans="1:14" x14ac:dyDescent="0.35">
      <c r="A2" s="15" t="s">
        <v>300</v>
      </c>
      <c r="B2" s="1"/>
      <c r="C2" s="1"/>
      <c r="D2" s="1"/>
      <c r="E2" s="2"/>
      <c r="F2" s="6"/>
      <c r="G2" s="6"/>
      <c r="H2" s="6"/>
    </row>
    <row r="3" spans="1:14" x14ac:dyDescent="0.35">
      <c r="A3" s="5" t="s">
        <v>63</v>
      </c>
      <c r="B3" s="1"/>
      <c r="C3" s="1"/>
      <c r="D3" s="1"/>
      <c r="E3" s="2"/>
      <c r="F3" s="6"/>
      <c r="G3" s="6"/>
      <c r="H3" s="6"/>
    </row>
    <row r="4" spans="1:14" x14ac:dyDescent="0.35">
      <c r="A4" s="1"/>
      <c r="C4" s="5" t="s">
        <v>291</v>
      </c>
      <c r="D4" s="1" t="s">
        <v>64</v>
      </c>
      <c r="E4" s="2"/>
      <c r="F4" s="6"/>
      <c r="G4"/>
      <c r="J4" s="5" t="s">
        <v>292</v>
      </c>
      <c r="K4" s="6" t="s">
        <v>64</v>
      </c>
    </row>
    <row r="5" spans="1:14" x14ac:dyDescent="0.35">
      <c r="C5" s="12"/>
    </row>
    <row r="6" spans="1:14" x14ac:dyDescent="0.35">
      <c r="C6" s="3" t="s">
        <v>0</v>
      </c>
      <c r="D6" s="3" t="s">
        <v>1</v>
      </c>
      <c r="E6" s="4" t="s">
        <v>3</v>
      </c>
      <c r="F6" s="3" t="s">
        <v>26</v>
      </c>
      <c r="G6" s="3" t="s">
        <v>2</v>
      </c>
      <c r="J6" s="3" t="s">
        <v>0</v>
      </c>
      <c r="K6" s="3" t="s">
        <v>1</v>
      </c>
      <c r="L6" s="4" t="s">
        <v>3</v>
      </c>
      <c r="M6" s="3" t="s">
        <v>26</v>
      </c>
      <c r="N6" s="3" t="s">
        <v>2</v>
      </c>
    </row>
    <row r="7" spans="1:14" x14ac:dyDescent="0.35">
      <c r="B7">
        <v>1</v>
      </c>
      <c r="C7" t="s">
        <v>81</v>
      </c>
      <c r="D7" t="s">
        <v>82</v>
      </c>
      <c r="E7">
        <v>10</v>
      </c>
      <c r="F7" t="s">
        <v>83</v>
      </c>
      <c r="G7" s="10" t="s">
        <v>120</v>
      </c>
      <c r="I7">
        <v>1</v>
      </c>
      <c r="J7" t="s">
        <v>85</v>
      </c>
      <c r="K7" t="s">
        <v>86</v>
      </c>
      <c r="L7">
        <v>9</v>
      </c>
      <c r="M7" t="s">
        <v>83</v>
      </c>
      <c r="N7" s="10" t="s">
        <v>122</v>
      </c>
    </row>
    <row r="8" spans="1:14" x14ac:dyDescent="0.35">
      <c r="B8">
        <f>B7+1</f>
        <v>2</v>
      </c>
      <c r="C8" t="s">
        <v>84</v>
      </c>
      <c r="D8" t="s">
        <v>82</v>
      </c>
      <c r="E8">
        <v>10</v>
      </c>
      <c r="F8" t="s">
        <v>83</v>
      </c>
      <c r="G8" s="10" t="s">
        <v>121</v>
      </c>
      <c r="I8">
        <v>2</v>
      </c>
      <c r="J8" t="s">
        <v>88</v>
      </c>
      <c r="K8" t="s">
        <v>89</v>
      </c>
      <c r="L8">
        <v>9</v>
      </c>
      <c r="M8" t="s">
        <v>83</v>
      </c>
      <c r="N8" s="10" t="s">
        <v>125</v>
      </c>
    </row>
    <row r="9" spans="1:14" x14ac:dyDescent="0.35">
      <c r="B9">
        <f t="shared" ref="B9:B27" si="0">B8+1</f>
        <v>3</v>
      </c>
      <c r="C9" t="s">
        <v>27</v>
      </c>
      <c r="D9" t="s">
        <v>87</v>
      </c>
      <c r="E9">
        <v>10</v>
      </c>
      <c r="F9" t="s">
        <v>83</v>
      </c>
      <c r="G9" s="10" t="s">
        <v>123</v>
      </c>
      <c r="I9">
        <v>3</v>
      </c>
      <c r="J9" t="s">
        <v>90</v>
      </c>
      <c r="K9" t="s">
        <v>11</v>
      </c>
      <c r="L9">
        <v>9</v>
      </c>
      <c r="M9" t="s">
        <v>83</v>
      </c>
      <c r="N9" s="10" t="s">
        <v>127</v>
      </c>
    </row>
    <row r="10" spans="1:14" x14ac:dyDescent="0.35">
      <c r="B10">
        <f t="shared" si="0"/>
        <v>4</v>
      </c>
      <c r="C10" t="s">
        <v>30</v>
      </c>
      <c r="D10" t="s">
        <v>11</v>
      </c>
      <c r="E10">
        <v>10</v>
      </c>
      <c r="F10" t="s">
        <v>83</v>
      </c>
      <c r="G10" s="10" t="s">
        <v>124</v>
      </c>
      <c r="I10">
        <v>4</v>
      </c>
      <c r="J10" t="s">
        <v>99</v>
      </c>
      <c r="K10" t="s">
        <v>9</v>
      </c>
      <c r="L10">
        <v>9</v>
      </c>
      <c r="M10" t="s">
        <v>83</v>
      </c>
      <c r="N10" s="10" t="s">
        <v>51</v>
      </c>
    </row>
    <row r="11" spans="1:14" x14ac:dyDescent="0.35">
      <c r="B11">
        <f t="shared" si="0"/>
        <v>5</v>
      </c>
      <c r="C11" t="s">
        <v>28</v>
      </c>
      <c r="D11" t="s">
        <v>82</v>
      </c>
      <c r="E11">
        <v>10</v>
      </c>
      <c r="F11" t="s">
        <v>83</v>
      </c>
      <c r="G11" s="10" t="s">
        <v>126</v>
      </c>
      <c r="I11">
        <v>5</v>
      </c>
      <c r="J11" t="s">
        <v>103</v>
      </c>
      <c r="K11" t="s">
        <v>87</v>
      </c>
      <c r="L11">
        <v>9</v>
      </c>
      <c r="M11" t="s">
        <v>83</v>
      </c>
      <c r="N11" s="10" t="s">
        <v>137</v>
      </c>
    </row>
    <row r="12" spans="1:14" x14ac:dyDescent="0.35">
      <c r="B12">
        <f t="shared" si="0"/>
        <v>6</v>
      </c>
      <c r="C12" t="s">
        <v>91</v>
      </c>
      <c r="D12" t="s">
        <v>87</v>
      </c>
      <c r="E12">
        <v>10</v>
      </c>
      <c r="F12" t="s">
        <v>83</v>
      </c>
      <c r="G12" s="10" t="s">
        <v>128</v>
      </c>
      <c r="I12">
        <v>6</v>
      </c>
      <c r="J12" t="s">
        <v>109</v>
      </c>
      <c r="K12" t="s">
        <v>9</v>
      </c>
      <c r="L12">
        <v>9</v>
      </c>
      <c r="M12" t="s">
        <v>83</v>
      </c>
      <c r="N12" s="10" t="s">
        <v>48</v>
      </c>
    </row>
    <row r="13" spans="1:14" x14ac:dyDescent="0.35">
      <c r="B13">
        <f t="shared" si="0"/>
        <v>7</v>
      </c>
      <c r="C13" t="s">
        <v>37</v>
      </c>
      <c r="D13" t="s">
        <v>82</v>
      </c>
      <c r="E13">
        <v>10</v>
      </c>
      <c r="F13" t="s">
        <v>83</v>
      </c>
      <c r="G13" s="10" t="s">
        <v>129</v>
      </c>
      <c r="I13">
        <v>7</v>
      </c>
      <c r="J13" t="s">
        <v>110</v>
      </c>
      <c r="K13" t="s">
        <v>9</v>
      </c>
      <c r="L13">
        <v>9</v>
      </c>
      <c r="M13" t="s">
        <v>83</v>
      </c>
      <c r="N13" s="10" t="s">
        <v>142</v>
      </c>
    </row>
    <row r="14" spans="1:14" x14ac:dyDescent="0.35">
      <c r="B14">
        <f t="shared" si="0"/>
        <v>8</v>
      </c>
      <c r="C14" t="s">
        <v>92</v>
      </c>
      <c r="D14" t="s">
        <v>11</v>
      </c>
      <c r="E14">
        <v>10</v>
      </c>
      <c r="F14" t="s">
        <v>83</v>
      </c>
      <c r="G14" s="10" t="s">
        <v>49</v>
      </c>
    </row>
    <row r="15" spans="1:14" x14ac:dyDescent="0.35">
      <c r="B15">
        <f t="shared" si="0"/>
        <v>9</v>
      </c>
      <c r="C15" t="s">
        <v>32</v>
      </c>
      <c r="D15" t="s">
        <v>82</v>
      </c>
      <c r="E15">
        <v>10</v>
      </c>
      <c r="F15" t="s">
        <v>83</v>
      </c>
      <c r="G15" s="10" t="s">
        <v>130</v>
      </c>
    </row>
    <row r="16" spans="1:14" x14ac:dyDescent="0.35">
      <c r="B16">
        <f t="shared" si="0"/>
        <v>10</v>
      </c>
      <c r="C16" t="s">
        <v>95</v>
      </c>
      <c r="D16" t="s">
        <v>82</v>
      </c>
      <c r="E16">
        <v>10</v>
      </c>
      <c r="F16" t="s">
        <v>83</v>
      </c>
      <c r="G16" s="10" t="s">
        <v>132</v>
      </c>
      <c r="J16" t="s">
        <v>290</v>
      </c>
    </row>
    <row r="17" spans="2:12" x14ac:dyDescent="0.35">
      <c r="B17">
        <f t="shared" si="0"/>
        <v>11</v>
      </c>
      <c r="C17" t="s">
        <v>98</v>
      </c>
      <c r="D17" t="s">
        <v>82</v>
      </c>
      <c r="E17">
        <v>10</v>
      </c>
      <c r="F17" t="s">
        <v>83</v>
      </c>
      <c r="G17" s="10" t="s">
        <v>133</v>
      </c>
      <c r="J17" s="11" t="s">
        <v>25</v>
      </c>
    </row>
    <row r="18" spans="2:12" x14ac:dyDescent="0.35">
      <c r="B18">
        <f t="shared" si="0"/>
        <v>12</v>
      </c>
      <c r="C18" t="s">
        <v>96</v>
      </c>
      <c r="D18" t="s">
        <v>11</v>
      </c>
      <c r="E18">
        <v>10</v>
      </c>
      <c r="F18" t="s">
        <v>83</v>
      </c>
      <c r="G18" s="10" t="s">
        <v>50</v>
      </c>
      <c r="J18" s="13" t="s">
        <v>58</v>
      </c>
      <c r="K18" s="13" t="s">
        <v>59</v>
      </c>
      <c r="L18" s="13" t="s">
        <v>60</v>
      </c>
    </row>
    <row r="19" spans="2:12" x14ac:dyDescent="0.35">
      <c r="B19">
        <f t="shared" si="0"/>
        <v>13</v>
      </c>
      <c r="C19" t="s">
        <v>97</v>
      </c>
      <c r="D19" t="s">
        <v>87</v>
      </c>
      <c r="E19">
        <v>10</v>
      </c>
      <c r="F19" t="s">
        <v>83</v>
      </c>
      <c r="G19" s="10" t="s">
        <v>65</v>
      </c>
      <c r="J19" t="s">
        <v>9</v>
      </c>
      <c r="K19">
        <f>4+6+7</f>
        <v>17</v>
      </c>
      <c r="L19">
        <v>1</v>
      </c>
    </row>
    <row r="20" spans="2:12" x14ac:dyDescent="0.35">
      <c r="B20">
        <f t="shared" si="0"/>
        <v>14</v>
      </c>
      <c r="C20" t="s">
        <v>100</v>
      </c>
      <c r="D20" t="s">
        <v>9</v>
      </c>
      <c r="E20">
        <v>10</v>
      </c>
      <c r="F20" t="s">
        <v>83</v>
      </c>
      <c r="G20" s="10" t="s">
        <v>134</v>
      </c>
    </row>
    <row r="21" spans="2:12" x14ac:dyDescent="0.35">
      <c r="B21">
        <f t="shared" si="0"/>
        <v>15</v>
      </c>
      <c r="C21" t="s">
        <v>101</v>
      </c>
      <c r="D21" t="s">
        <v>82</v>
      </c>
      <c r="E21">
        <v>10</v>
      </c>
      <c r="F21" t="s">
        <v>83</v>
      </c>
      <c r="G21" s="10" t="s">
        <v>135</v>
      </c>
      <c r="J21" s="11" t="s">
        <v>24</v>
      </c>
    </row>
    <row r="22" spans="2:12" x14ac:dyDescent="0.35">
      <c r="B22">
        <f t="shared" si="0"/>
        <v>16</v>
      </c>
      <c r="C22" t="s">
        <v>105</v>
      </c>
      <c r="D22" t="s">
        <v>9</v>
      </c>
      <c r="E22">
        <v>10</v>
      </c>
      <c r="F22" t="s">
        <v>83</v>
      </c>
      <c r="G22" s="10" t="s">
        <v>139</v>
      </c>
      <c r="J22" s="13" t="s">
        <v>58</v>
      </c>
      <c r="K22" s="13" t="s">
        <v>59</v>
      </c>
      <c r="L22" s="13" t="s">
        <v>60</v>
      </c>
    </row>
    <row r="23" spans="2:12" x14ac:dyDescent="0.35">
      <c r="B23">
        <f t="shared" si="0"/>
        <v>17</v>
      </c>
      <c r="C23" t="s">
        <v>111</v>
      </c>
      <c r="D23" t="s">
        <v>9</v>
      </c>
      <c r="E23">
        <v>10</v>
      </c>
      <c r="F23" t="s">
        <v>83</v>
      </c>
      <c r="G23" s="10" t="s">
        <v>143</v>
      </c>
      <c r="J23" t="s">
        <v>82</v>
      </c>
      <c r="K23">
        <f>1+2+5</f>
        <v>8</v>
      </c>
      <c r="L23">
        <v>1</v>
      </c>
    </row>
    <row r="24" spans="2:12" x14ac:dyDescent="0.35">
      <c r="B24">
        <f t="shared" si="0"/>
        <v>18</v>
      </c>
      <c r="C24" t="s">
        <v>112</v>
      </c>
      <c r="D24" t="s">
        <v>9</v>
      </c>
      <c r="E24">
        <v>10</v>
      </c>
      <c r="F24" t="s">
        <v>83</v>
      </c>
      <c r="G24" s="10" t="s">
        <v>144</v>
      </c>
      <c r="J24" t="s">
        <v>87</v>
      </c>
      <c r="K24">
        <f>3+6+13</f>
        <v>22</v>
      </c>
      <c r="L24">
        <v>2</v>
      </c>
    </row>
    <row r="25" spans="2:12" x14ac:dyDescent="0.35">
      <c r="B25">
        <f t="shared" si="0"/>
        <v>19</v>
      </c>
      <c r="C25" t="s">
        <v>116</v>
      </c>
      <c r="D25" t="s">
        <v>15</v>
      </c>
      <c r="E25">
        <v>10</v>
      </c>
      <c r="F25" t="s">
        <v>83</v>
      </c>
      <c r="G25" s="10" t="s">
        <v>148</v>
      </c>
      <c r="J25" t="s">
        <v>293</v>
      </c>
      <c r="K25">
        <f>4+8+12</f>
        <v>24</v>
      </c>
      <c r="L25">
        <v>3</v>
      </c>
    </row>
    <row r="26" spans="2:12" x14ac:dyDescent="0.35">
      <c r="B26">
        <f t="shared" si="0"/>
        <v>20</v>
      </c>
      <c r="C26" t="s">
        <v>117</v>
      </c>
      <c r="D26" t="s">
        <v>9</v>
      </c>
      <c r="E26">
        <v>10</v>
      </c>
      <c r="F26" t="s">
        <v>83</v>
      </c>
      <c r="G26" s="10" t="s">
        <v>150</v>
      </c>
      <c r="J26" t="s">
        <v>9</v>
      </c>
      <c r="K26">
        <f>14+16+17</f>
        <v>47</v>
      </c>
      <c r="L26">
        <v>4</v>
      </c>
    </row>
    <row r="27" spans="2:12" x14ac:dyDescent="0.35">
      <c r="B27">
        <f t="shared" si="0"/>
        <v>21</v>
      </c>
      <c r="C27" t="s">
        <v>118</v>
      </c>
      <c r="D27" t="s">
        <v>9</v>
      </c>
      <c r="E27">
        <v>10</v>
      </c>
      <c r="F27" t="s">
        <v>83</v>
      </c>
      <c r="G27" s="10" t="s">
        <v>151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64677-03F4-41B8-99F0-79B904868502}">
  <dimension ref="A2:N20"/>
  <sheetViews>
    <sheetView topLeftCell="A2" workbookViewId="0">
      <selection activeCell="D23" sqref="D23"/>
    </sheetView>
  </sheetViews>
  <sheetFormatPr defaultRowHeight="14.5" x14ac:dyDescent="0.35"/>
  <cols>
    <col min="2" max="2" width="5.08984375" customWidth="1"/>
    <col min="3" max="3" width="17.81640625" customWidth="1"/>
    <col min="4" max="4" width="17.08984375" customWidth="1"/>
    <col min="9" max="9" width="4.7265625" customWidth="1"/>
    <col min="10" max="10" width="17.453125" customWidth="1"/>
    <col min="11" max="11" width="17.26953125" customWidth="1"/>
    <col min="12" max="12" width="5.54296875" customWidth="1"/>
  </cols>
  <sheetData>
    <row r="2" spans="1:14" x14ac:dyDescent="0.35">
      <c r="A2" s="5" t="s">
        <v>62</v>
      </c>
      <c r="B2" s="1"/>
      <c r="C2" s="1"/>
      <c r="D2" s="1"/>
      <c r="E2" s="2"/>
      <c r="F2" s="6"/>
      <c r="G2" s="6"/>
      <c r="H2" s="6"/>
    </row>
    <row r="3" spans="1:14" x14ac:dyDescent="0.35">
      <c r="A3" s="15" t="s">
        <v>300</v>
      </c>
      <c r="B3" s="1"/>
      <c r="C3" s="1"/>
      <c r="D3" s="1"/>
      <c r="E3" s="2"/>
      <c r="F3" s="6"/>
      <c r="G3" s="6"/>
      <c r="H3" s="6"/>
    </row>
    <row r="4" spans="1:14" x14ac:dyDescent="0.35">
      <c r="A4" s="5" t="s">
        <v>63</v>
      </c>
      <c r="B4" s="1"/>
      <c r="C4" s="1"/>
      <c r="D4" s="1"/>
      <c r="E4" s="2"/>
      <c r="F4" s="6"/>
      <c r="G4" s="6"/>
      <c r="H4" s="6"/>
    </row>
    <row r="5" spans="1:14" x14ac:dyDescent="0.35">
      <c r="A5" s="1"/>
      <c r="C5" s="1" t="s">
        <v>301</v>
      </c>
      <c r="D5" s="1" t="s">
        <v>64</v>
      </c>
      <c r="E5" s="2"/>
      <c r="F5" s="6"/>
      <c r="J5" s="6" t="s">
        <v>57</v>
      </c>
      <c r="K5" s="6" t="s">
        <v>64</v>
      </c>
    </row>
    <row r="7" spans="1:14" x14ac:dyDescent="0.35">
      <c r="C7" s="3" t="s">
        <v>0</v>
      </c>
      <c r="D7" s="3" t="s">
        <v>1</v>
      </c>
      <c r="E7" s="4" t="s">
        <v>3</v>
      </c>
      <c r="F7" s="3" t="s">
        <v>26</v>
      </c>
      <c r="G7" s="3" t="s">
        <v>2</v>
      </c>
      <c r="J7" s="3" t="s">
        <v>0</v>
      </c>
      <c r="K7" s="3" t="s">
        <v>1</v>
      </c>
      <c r="L7" s="4" t="s">
        <v>3</v>
      </c>
      <c r="M7" s="3" t="s">
        <v>26</v>
      </c>
      <c r="N7" s="3" t="s">
        <v>2</v>
      </c>
    </row>
    <row r="8" spans="1:14" x14ac:dyDescent="0.35">
      <c r="B8">
        <v>1</v>
      </c>
      <c r="C8" t="s">
        <v>93</v>
      </c>
      <c r="D8" t="s">
        <v>89</v>
      </c>
      <c r="E8">
        <v>10</v>
      </c>
      <c r="F8" t="s">
        <v>94</v>
      </c>
      <c r="G8" s="10" t="s">
        <v>131</v>
      </c>
      <c r="I8">
        <v>1</v>
      </c>
      <c r="J8" t="s">
        <v>39</v>
      </c>
      <c r="K8" t="s">
        <v>86</v>
      </c>
      <c r="L8">
        <v>9</v>
      </c>
      <c r="M8" t="s">
        <v>94</v>
      </c>
      <c r="N8" s="10" t="s">
        <v>136</v>
      </c>
    </row>
    <row r="9" spans="1:14" x14ac:dyDescent="0.35">
      <c r="B9">
        <v>2</v>
      </c>
      <c r="C9" t="s">
        <v>102</v>
      </c>
      <c r="D9" t="s">
        <v>86</v>
      </c>
      <c r="E9">
        <v>10</v>
      </c>
      <c r="F9" t="s">
        <v>94</v>
      </c>
      <c r="G9" s="10" t="s">
        <v>52</v>
      </c>
      <c r="I9">
        <v>2</v>
      </c>
      <c r="J9" t="s">
        <v>108</v>
      </c>
      <c r="K9" t="s">
        <v>87</v>
      </c>
      <c r="L9">
        <v>9</v>
      </c>
      <c r="M9" t="s">
        <v>94</v>
      </c>
      <c r="N9" s="10" t="s">
        <v>141</v>
      </c>
    </row>
    <row r="10" spans="1:14" x14ac:dyDescent="0.35">
      <c r="B10">
        <v>3</v>
      </c>
      <c r="C10" t="s">
        <v>104</v>
      </c>
      <c r="D10" t="s">
        <v>89</v>
      </c>
      <c r="E10">
        <v>10</v>
      </c>
      <c r="F10" t="s">
        <v>94</v>
      </c>
      <c r="G10" s="10" t="s">
        <v>138</v>
      </c>
      <c r="I10">
        <v>3</v>
      </c>
      <c r="J10" t="s">
        <v>119</v>
      </c>
      <c r="K10" t="s">
        <v>9</v>
      </c>
      <c r="L10">
        <v>9</v>
      </c>
      <c r="M10" t="s">
        <v>94</v>
      </c>
      <c r="N10" s="10" t="s">
        <v>152</v>
      </c>
    </row>
    <row r="11" spans="1:14" x14ac:dyDescent="0.35">
      <c r="B11">
        <v>4</v>
      </c>
      <c r="C11" t="s">
        <v>55</v>
      </c>
      <c r="D11" t="s">
        <v>106</v>
      </c>
      <c r="E11">
        <v>10</v>
      </c>
      <c r="F11" t="s">
        <v>94</v>
      </c>
      <c r="G11" s="10" t="s">
        <v>66</v>
      </c>
    </row>
    <row r="12" spans="1:14" x14ac:dyDescent="0.35">
      <c r="B12">
        <v>5</v>
      </c>
      <c r="C12" t="s">
        <v>42</v>
      </c>
      <c r="D12" t="s">
        <v>89</v>
      </c>
      <c r="E12">
        <v>10</v>
      </c>
      <c r="F12" t="s">
        <v>94</v>
      </c>
      <c r="G12" s="10" t="s">
        <v>140</v>
      </c>
      <c r="J12" t="s">
        <v>290</v>
      </c>
    </row>
    <row r="13" spans="1:14" x14ac:dyDescent="0.35">
      <c r="B13">
        <v>6</v>
      </c>
      <c r="C13" t="s">
        <v>107</v>
      </c>
      <c r="D13" t="s">
        <v>87</v>
      </c>
      <c r="E13">
        <v>10</v>
      </c>
      <c r="F13" t="s">
        <v>94</v>
      </c>
      <c r="G13" s="10" t="s">
        <v>53</v>
      </c>
      <c r="J13" s="11" t="s">
        <v>57</v>
      </c>
    </row>
    <row r="14" spans="1:14" x14ac:dyDescent="0.35">
      <c r="B14">
        <v>7</v>
      </c>
      <c r="C14" t="s">
        <v>113</v>
      </c>
      <c r="D14" t="s">
        <v>106</v>
      </c>
      <c r="E14">
        <v>10</v>
      </c>
      <c r="F14" t="s">
        <v>94</v>
      </c>
      <c r="G14" s="10" t="s">
        <v>145</v>
      </c>
      <c r="J14" s="13" t="s">
        <v>58</v>
      </c>
      <c r="K14" s="13" t="s">
        <v>59</v>
      </c>
      <c r="L14" s="13" t="s">
        <v>60</v>
      </c>
    </row>
    <row r="15" spans="1:14" x14ac:dyDescent="0.35">
      <c r="B15">
        <v>8</v>
      </c>
      <c r="C15" t="s">
        <v>114</v>
      </c>
      <c r="D15" t="s">
        <v>89</v>
      </c>
      <c r="E15">
        <v>10</v>
      </c>
      <c r="F15" t="s">
        <v>94</v>
      </c>
      <c r="G15" s="10" t="s">
        <v>146</v>
      </c>
      <c r="J15" t="s">
        <v>294</v>
      </c>
    </row>
    <row r="16" spans="1:14" x14ac:dyDescent="0.35">
      <c r="B16">
        <v>9</v>
      </c>
      <c r="C16" t="s">
        <v>115</v>
      </c>
      <c r="D16" t="s">
        <v>106</v>
      </c>
      <c r="E16">
        <v>10</v>
      </c>
      <c r="F16" t="s">
        <v>94</v>
      </c>
      <c r="G16" s="10" t="s">
        <v>147</v>
      </c>
    </row>
    <row r="17" spans="2:12" x14ac:dyDescent="0.35">
      <c r="B17">
        <v>10</v>
      </c>
      <c r="C17" t="s">
        <v>45</v>
      </c>
      <c r="D17" t="s">
        <v>89</v>
      </c>
      <c r="E17">
        <v>10</v>
      </c>
      <c r="F17" t="s">
        <v>94</v>
      </c>
      <c r="G17" s="10" t="s">
        <v>149</v>
      </c>
      <c r="J17" s="11" t="s">
        <v>61</v>
      </c>
    </row>
    <row r="18" spans="2:12" x14ac:dyDescent="0.35">
      <c r="J18" s="13" t="s">
        <v>58</v>
      </c>
      <c r="K18" s="13" t="s">
        <v>59</v>
      </c>
      <c r="L18" s="13" t="s">
        <v>60</v>
      </c>
    </row>
    <row r="19" spans="2:12" x14ac:dyDescent="0.35">
      <c r="J19" t="s">
        <v>89</v>
      </c>
      <c r="K19">
        <f>1+3+5</f>
        <v>9</v>
      </c>
      <c r="L19">
        <v>1</v>
      </c>
    </row>
    <row r="20" spans="2:12" x14ac:dyDescent="0.35">
      <c r="J20" t="s">
        <v>5</v>
      </c>
      <c r="K20">
        <f>4+7+9</f>
        <v>20</v>
      </c>
      <c r="L20"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D92FE-EBCE-4C08-A33C-898F9EE41FFA}">
  <dimension ref="B1:R27"/>
  <sheetViews>
    <sheetView topLeftCell="B1" zoomScale="80" zoomScaleNormal="80" workbookViewId="0">
      <selection activeCell="K4" sqref="K4"/>
    </sheetView>
  </sheetViews>
  <sheetFormatPr defaultRowHeight="14.5" x14ac:dyDescent="0.35"/>
  <cols>
    <col min="1" max="1" width="5.36328125" customWidth="1"/>
    <col min="2" max="2" width="5.81640625" customWidth="1"/>
    <col min="3" max="3" width="18.81640625" customWidth="1"/>
    <col min="4" max="4" width="21.6328125" customWidth="1"/>
    <col min="5" max="5" width="7" customWidth="1"/>
    <col min="6" max="6" width="6.81640625" customWidth="1"/>
    <col min="7" max="7" width="8.7265625" style="10"/>
    <col min="9" max="9" width="4.36328125" customWidth="1"/>
    <col min="10" max="10" width="17.08984375" customWidth="1"/>
    <col min="11" max="11" width="20.7265625" customWidth="1"/>
    <col min="12" max="12" width="7.26953125" customWidth="1"/>
    <col min="13" max="13" width="6.54296875" customWidth="1"/>
    <col min="16" max="16" width="14.90625" customWidth="1"/>
  </cols>
  <sheetData>
    <row r="1" spans="2:18" x14ac:dyDescent="0.35">
      <c r="B1" s="5" t="s">
        <v>62</v>
      </c>
      <c r="C1" s="1"/>
      <c r="D1" s="1"/>
      <c r="E1" s="1"/>
      <c r="F1" s="2"/>
      <c r="G1" s="6"/>
      <c r="H1" s="6"/>
      <c r="I1" s="6"/>
    </row>
    <row r="2" spans="2:18" x14ac:dyDescent="0.35">
      <c r="B2" s="15" t="s">
        <v>300</v>
      </c>
      <c r="C2" s="1"/>
      <c r="D2" s="1"/>
      <c r="E2" s="1"/>
      <c r="F2" s="2"/>
      <c r="G2" s="6"/>
      <c r="H2" s="6"/>
      <c r="I2" s="6"/>
    </row>
    <row r="3" spans="2:18" x14ac:dyDescent="0.35">
      <c r="B3" s="5" t="s">
        <v>63</v>
      </c>
      <c r="C3" s="1"/>
      <c r="D3" s="1"/>
      <c r="E3" s="1"/>
      <c r="F3" s="2"/>
      <c r="G3" s="6"/>
      <c r="H3" s="6"/>
      <c r="I3" s="6"/>
    </row>
    <row r="4" spans="2:18" x14ac:dyDescent="0.35">
      <c r="B4" s="1"/>
      <c r="D4" s="1" t="s">
        <v>18</v>
      </c>
      <c r="E4" s="1" t="s">
        <v>299</v>
      </c>
      <c r="F4" s="2"/>
      <c r="G4" s="6"/>
      <c r="K4" s="6" t="s">
        <v>17</v>
      </c>
      <c r="L4" s="6" t="s">
        <v>299</v>
      </c>
    </row>
    <row r="6" spans="2:18" x14ac:dyDescent="0.35">
      <c r="C6" s="3" t="s">
        <v>0</v>
      </c>
      <c r="D6" s="3" t="s">
        <v>1</v>
      </c>
      <c r="E6" s="4" t="s">
        <v>3</v>
      </c>
      <c r="F6" s="3" t="s">
        <v>26</v>
      </c>
      <c r="G6" s="3" t="s">
        <v>2</v>
      </c>
      <c r="J6" s="3" t="s">
        <v>0</v>
      </c>
      <c r="K6" s="3" t="s">
        <v>1</v>
      </c>
      <c r="L6" s="4" t="s">
        <v>3</v>
      </c>
      <c r="M6" s="3" t="s">
        <v>26</v>
      </c>
      <c r="N6" s="3" t="s">
        <v>2</v>
      </c>
      <c r="P6" t="s">
        <v>290</v>
      </c>
    </row>
    <row r="7" spans="2:18" x14ac:dyDescent="0.35">
      <c r="B7">
        <v>1</v>
      </c>
      <c r="C7" t="s">
        <v>75</v>
      </c>
      <c r="D7" t="s">
        <v>87</v>
      </c>
      <c r="E7">
        <v>12</v>
      </c>
      <c r="F7" t="s">
        <v>83</v>
      </c>
      <c r="G7" s="10" t="s">
        <v>217</v>
      </c>
      <c r="I7">
        <v>1</v>
      </c>
      <c r="J7" t="s">
        <v>154</v>
      </c>
      <c r="K7" t="s">
        <v>87</v>
      </c>
      <c r="L7">
        <v>11</v>
      </c>
      <c r="M7" t="s">
        <v>83</v>
      </c>
      <c r="N7" s="10" t="s">
        <v>69</v>
      </c>
      <c r="P7" s="11" t="s">
        <v>17</v>
      </c>
    </row>
    <row r="8" spans="2:18" x14ac:dyDescent="0.35">
      <c r="B8">
        <f>B7+1</f>
        <v>2</v>
      </c>
      <c r="C8" t="s">
        <v>153</v>
      </c>
      <c r="D8" t="s">
        <v>89</v>
      </c>
      <c r="E8">
        <v>12</v>
      </c>
      <c r="F8" t="s">
        <v>83</v>
      </c>
      <c r="G8" s="10" t="s">
        <v>218</v>
      </c>
      <c r="I8">
        <v>2</v>
      </c>
      <c r="J8" t="s">
        <v>155</v>
      </c>
      <c r="K8" t="s">
        <v>87</v>
      </c>
      <c r="L8">
        <v>11</v>
      </c>
      <c r="M8" t="s">
        <v>83</v>
      </c>
      <c r="N8" s="10" t="s">
        <v>220</v>
      </c>
      <c r="P8" s="13" t="s">
        <v>58</v>
      </c>
      <c r="Q8" s="13" t="s">
        <v>59</v>
      </c>
      <c r="R8" s="13" t="s">
        <v>60</v>
      </c>
    </row>
    <row r="9" spans="2:18" x14ac:dyDescent="0.35">
      <c r="B9">
        <f t="shared" ref="B9:B27" si="0">B8+1</f>
        <v>3</v>
      </c>
      <c r="C9" t="s">
        <v>29</v>
      </c>
      <c r="D9" t="s">
        <v>10</v>
      </c>
      <c r="E9">
        <v>12</v>
      </c>
      <c r="F9" t="s">
        <v>83</v>
      </c>
      <c r="G9" s="10" t="s">
        <v>219</v>
      </c>
      <c r="I9">
        <v>3</v>
      </c>
      <c r="J9" t="s">
        <v>156</v>
      </c>
      <c r="K9" t="s">
        <v>87</v>
      </c>
      <c r="L9">
        <v>11</v>
      </c>
      <c r="M9" t="s">
        <v>83</v>
      </c>
      <c r="N9" s="10" t="s">
        <v>221</v>
      </c>
      <c r="P9" t="s">
        <v>87</v>
      </c>
      <c r="Q9">
        <f>1+2+3</f>
        <v>6</v>
      </c>
      <c r="R9">
        <v>1</v>
      </c>
    </row>
    <row r="10" spans="2:18" x14ac:dyDescent="0.35">
      <c r="B10">
        <f t="shared" si="0"/>
        <v>4</v>
      </c>
      <c r="C10" t="s">
        <v>161</v>
      </c>
      <c r="D10" t="s">
        <v>87</v>
      </c>
      <c r="E10">
        <v>12</v>
      </c>
      <c r="F10" t="s">
        <v>83</v>
      </c>
      <c r="G10" s="10" t="s">
        <v>223</v>
      </c>
      <c r="I10">
        <v>3</v>
      </c>
      <c r="J10" t="s">
        <v>157</v>
      </c>
      <c r="K10" t="s">
        <v>158</v>
      </c>
      <c r="L10">
        <v>11</v>
      </c>
      <c r="M10" t="s">
        <v>83</v>
      </c>
      <c r="N10" s="10" t="s">
        <v>221</v>
      </c>
      <c r="P10" t="s">
        <v>82</v>
      </c>
      <c r="Q10">
        <f>5+7+9</f>
        <v>21</v>
      </c>
      <c r="R10">
        <v>2</v>
      </c>
    </row>
    <row r="11" spans="2:18" x14ac:dyDescent="0.35">
      <c r="B11">
        <f t="shared" si="0"/>
        <v>5</v>
      </c>
      <c r="C11" t="s">
        <v>163</v>
      </c>
      <c r="D11" t="s">
        <v>9</v>
      </c>
      <c r="E11">
        <v>12</v>
      </c>
      <c r="F11" t="s">
        <v>83</v>
      </c>
      <c r="G11" s="10" t="s">
        <v>225</v>
      </c>
      <c r="I11">
        <v>4</v>
      </c>
      <c r="J11" t="s">
        <v>159</v>
      </c>
      <c r="K11" t="s">
        <v>160</v>
      </c>
      <c r="L11">
        <v>11</v>
      </c>
      <c r="M11" t="s">
        <v>83</v>
      </c>
      <c r="N11" s="10" t="s">
        <v>222</v>
      </c>
      <c r="P11" t="s">
        <v>89</v>
      </c>
      <c r="Q11">
        <f>6+10+12</f>
        <v>28</v>
      </c>
      <c r="R11">
        <v>3</v>
      </c>
    </row>
    <row r="12" spans="2:18" x14ac:dyDescent="0.35">
      <c r="B12">
        <f t="shared" si="0"/>
        <v>6</v>
      </c>
      <c r="C12" t="s">
        <v>21</v>
      </c>
      <c r="D12" t="s">
        <v>10</v>
      </c>
      <c r="E12">
        <v>12</v>
      </c>
      <c r="F12" t="s">
        <v>83</v>
      </c>
      <c r="G12" s="10" t="s">
        <v>226</v>
      </c>
      <c r="I12">
        <f>1+I11</f>
        <v>5</v>
      </c>
      <c r="J12" t="s">
        <v>162</v>
      </c>
      <c r="K12" t="s">
        <v>82</v>
      </c>
      <c r="L12">
        <v>11</v>
      </c>
      <c r="M12" t="s">
        <v>83</v>
      </c>
      <c r="N12" s="10" t="s">
        <v>224</v>
      </c>
      <c r="P12" t="s">
        <v>9</v>
      </c>
      <c r="Q12">
        <f>14+15+17</f>
        <v>46</v>
      </c>
      <c r="R12">
        <v>4</v>
      </c>
    </row>
    <row r="13" spans="2:18" x14ac:dyDescent="0.35">
      <c r="B13">
        <f t="shared" si="0"/>
        <v>7</v>
      </c>
      <c r="C13" t="s">
        <v>22</v>
      </c>
      <c r="D13" t="s">
        <v>10</v>
      </c>
      <c r="E13">
        <v>12</v>
      </c>
      <c r="F13" t="s">
        <v>83</v>
      </c>
      <c r="G13" s="10" t="s">
        <v>227</v>
      </c>
      <c r="I13">
        <f t="shared" ref="I13:I26" si="1">1+I12</f>
        <v>6</v>
      </c>
      <c r="J13" t="s">
        <v>31</v>
      </c>
      <c r="K13" t="s">
        <v>89</v>
      </c>
      <c r="L13">
        <v>11</v>
      </c>
      <c r="M13" t="s">
        <v>83</v>
      </c>
      <c r="N13" s="10" t="s">
        <v>232</v>
      </c>
    </row>
    <row r="14" spans="2:18" x14ac:dyDescent="0.35">
      <c r="B14">
        <f t="shared" si="0"/>
        <v>8</v>
      </c>
      <c r="C14" t="s">
        <v>164</v>
      </c>
      <c r="D14" t="s">
        <v>10</v>
      </c>
      <c r="E14">
        <v>12</v>
      </c>
      <c r="F14" t="s">
        <v>83</v>
      </c>
      <c r="G14" s="10" t="s">
        <v>228</v>
      </c>
      <c r="I14">
        <f t="shared" si="1"/>
        <v>7</v>
      </c>
      <c r="J14" t="s">
        <v>36</v>
      </c>
      <c r="K14" t="s">
        <v>82</v>
      </c>
      <c r="L14">
        <v>11</v>
      </c>
      <c r="M14" t="s">
        <v>83</v>
      </c>
      <c r="N14" s="10" t="s">
        <v>70</v>
      </c>
      <c r="P14" s="11" t="s">
        <v>18</v>
      </c>
    </row>
    <row r="15" spans="2:18" x14ac:dyDescent="0.35">
      <c r="B15">
        <f t="shared" si="0"/>
        <v>9</v>
      </c>
      <c r="C15" t="s">
        <v>165</v>
      </c>
      <c r="D15" t="s">
        <v>82</v>
      </c>
      <c r="E15">
        <v>12</v>
      </c>
      <c r="F15" t="s">
        <v>83</v>
      </c>
      <c r="G15" s="10" t="s">
        <v>229</v>
      </c>
      <c r="I15">
        <f t="shared" si="1"/>
        <v>8</v>
      </c>
      <c r="J15" t="s">
        <v>168</v>
      </c>
      <c r="K15" t="s">
        <v>15</v>
      </c>
      <c r="L15">
        <v>11</v>
      </c>
      <c r="M15" t="s">
        <v>83</v>
      </c>
      <c r="N15" s="10" t="s">
        <v>67</v>
      </c>
      <c r="P15" s="13" t="s">
        <v>58</v>
      </c>
      <c r="Q15" s="13" t="s">
        <v>59</v>
      </c>
      <c r="R15" s="13" t="s">
        <v>60</v>
      </c>
    </row>
    <row r="16" spans="2:18" x14ac:dyDescent="0.35">
      <c r="B16">
        <f t="shared" si="0"/>
        <v>10</v>
      </c>
      <c r="C16" t="s">
        <v>20</v>
      </c>
      <c r="D16" t="s">
        <v>11</v>
      </c>
      <c r="E16">
        <v>12</v>
      </c>
      <c r="F16" t="s">
        <v>83</v>
      </c>
      <c r="G16" s="10" t="s">
        <v>230</v>
      </c>
      <c r="I16">
        <f t="shared" si="1"/>
        <v>9</v>
      </c>
      <c r="J16" t="s">
        <v>34</v>
      </c>
      <c r="K16" t="s">
        <v>82</v>
      </c>
      <c r="L16">
        <v>11</v>
      </c>
      <c r="M16" t="s">
        <v>83</v>
      </c>
      <c r="N16" s="10" t="s">
        <v>234</v>
      </c>
      <c r="P16" t="s">
        <v>10</v>
      </c>
      <c r="Q16">
        <f>3+6+7</f>
        <v>16</v>
      </c>
      <c r="R16">
        <v>1</v>
      </c>
    </row>
    <row r="17" spans="2:18" x14ac:dyDescent="0.35">
      <c r="B17">
        <f t="shared" si="0"/>
        <v>11</v>
      </c>
      <c r="C17" t="s">
        <v>169</v>
      </c>
      <c r="D17" t="s">
        <v>10</v>
      </c>
      <c r="E17">
        <v>12</v>
      </c>
      <c r="F17" t="s">
        <v>83</v>
      </c>
      <c r="G17" s="10" t="s">
        <v>236</v>
      </c>
      <c r="I17">
        <f t="shared" si="1"/>
        <v>10</v>
      </c>
      <c r="J17" t="s">
        <v>35</v>
      </c>
      <c r="K17" t="s">
        <v>89</v>
      </c>
      <c r="L17">
        <v>11</v>
      </c>
      <c r="M17" t="s">
        <v>83</v>
      </c>
      <c r="N17" s="10" t="s">
        <v>233</v>
      </c>
      <c r="P17" t="s">
        <v>87</v>
      </c>
      <c r="Q17">
        <f>1+4+15</f>
        <v>20</v>
      </c>
      <c r="R17">
        <v>2</v>
      </c>
    </row>
    <row r="18" spans="2:18" x14ac:dyDescent="0.35">
      <c r="B18">
        <f t="shared" si="0"/>
        <v>12</v>
      </c>
      <c r="C18" t="s">
        <v>172</v>
      </c>
      <c r="D18" t="s">
        <v>11</v>
      </c>
      <c r="E18">
        <v>12</v>
      </c>
      <c r="F18" t="s">
        <v>83</v>
      </c>
      <c r="G18" s="10" t="s">
        <v>239</v>
      </c>
      <c r="I18">
        <f t="shared" si="1"/>
        <v>11</v>
      </c>
      <c r="J18" t="s">
        <v>33</v>
      </c>
      <c r="K18" t="s">
        <v>82</v>
      </c>
      <c r="L18">
        <v>11</v>
      </c>
      <c r="M18" t="s">
        <v>83</v>
      </c>
      <c r="N18" s="10" t="s">
        <v>235</v>
      </c>
      <c r="P18" t="s">
        <v>9</v>
      </c>
      <c r="Q18">
        <f>5+13+16</f>
        <v>34</v>
      </c>
      <c r="R18">
        <v>3</v>
      </c>
    </row>
    <row r="19" spans="2:18" x14ac:dyDescent="0.35">
      <c r="B19">
        <f t="shared" si="0"/>
        <v>13</v>
      </c>
      <c r="C19" t="s">
        <v>175</v>
      </c>
      <c r="D19" t="s">
        <v>9</v>
      </c>
      <c r="E19">
        <v>12</v>
      </c>
      <c r="F19" t="s">
        <v>83</v>
      </c>
      <c r="G19" s="10" t="s">
        <v>242</v>
      </c>
      <c r="I19">
        <f t="shared" si="1"/>
        <v>12</v>
      </c>
      <c r="J19" t="s">
        <v>170</v>
      </c>
      <c r="K19" t="s">
        <v>89</v>
      </c>
      <c r="L19">
        <v>11</v>
      </c>
      <c r="M19" t="s">
        <v>83</v>
      </c>
      <c r="N19" s="10" t="s">
        <v>237</v>
      </c>
      <c r="P19" t="s">
        <v>11</v>
      </c>
      <c r="Q19">
        <f>10+12+14</f>
        <v>36</v>
      </c>
      <c r="R19">
        <v>4</v>
      </c>
    </row>
    <row r="20" spans="2:18" x14ac:dyDescent="0.35">
      <c r="B20">
        <f t="shared" si="0"/>
        <v>14</v>
      </c>
      <c r="C20" t="s">
        <v>176</v>
      </c>
      <c r="D20" t="s">
        <v>11</v>
      </c>
      <c r="E20">
        <v>12</v>
      </c>
      <c r="F20" t="s">
        <v>83</v>
      </c>
      <c r="G20" s="10" t="s">
        <v>243</v>
      </c>
      <c r="I20">
        <f t="shared" si="1"/>
        <v>13</v>
      </c>
      <c r="J20" t="s">
        <v>171</v>
      </c>
      <c r="K20" t="s">
        <v>89</v>
      </c>
      <c r="L20">
        <v>11</v>
      </c>
      <c r="M20" t="s">
        <v>83</v>
      </c>
      <c r="N20" s="10" t="s">
        <v>238</v>
      </c>
    </row>
    <row r="21" spans="2:18" x14ac:dyDescent="0.35">
      <c r="B21">
        <f t="shared" si="0"/>
        <v>15</v>
      </c>
      <c r="C21" t="s">
        <v>19</v>
      </c>
      <c r="D21" t="s">
        <v>87</v>
      </c>
      <c r="E21">
        <v>12</v>
      </c>
      <c r="F21" t="s">
        <v>83</v>
      </c>
      <c r="G21" s="10" t="s">
        <v>244</v>
      </c>
      <c r="I21">
        <f t="shared" si="1"/>
        <v>14</v>
      </c>
      <c r="J21" t="s">
        <v>174</v>
      </c>
      <c r="K21" t="s">
        <v>9</v>
      </c>
      <c r="L21">
        <v>11</v>
      </c>
      <c r="M21" t="s">
        <v>83</v>
      </c>
      <c r="N21" s="10" t="s">
        <v>241</v>
      </c>
    </row>
    <row r="22" spans="2:18" x14ac:dyDescent="0.35">
      <c r="B22">
        <f t="shared" si="0"/>
        <v>16</v>
      </c>
      <c r="C22" t="s">
        <v>178</v>
      </c>
      <c r="D22" t="s">
        <v>9</v>
      </c>
      <c r="E22">
        <v>12</v>
      </c>
      <c r="F22" t="s">
        <v>83</v>
      </c>
      <c r="G22" s="10" t="s">
        <v>245</v>
      </c>
      <c r="I22">
        <f t="shared" si="1"/>
        <v>15</v>
      </c>
      <c r="J22" t="s">
        <v>180</v>
      </c>
      <c r="K22" t="s">
        <v>9</v>
      </c>
      <c r="L22">
        <v>11</v>
      </c>
      <c r="M22" t="s">
        <v>83</v>
      </c>
      <c r="N22" s="10" t="s">
        <v>249</v>
      </c>
    </row>
    <row r="23" spans="2:18" x14ac:dyDescent="0.35">
      <c r="B23">
        <f t="shared" si="0"/>
        <v>17</v>
      </c>
      <c r="C23" t="s">
        <v>183</v>
      </c>
      <c r="D23" t="s">
        <v>89</v>
      </c>
      <c r="E23">
        <v>12</v>
      </c>
      <c r="F23" t="s">
        <v>83</v>
      </c>
      <c r="G23" s="10" t="s">
        <v>252</v>
      </c>
      <c r="I23">
        <f t="shared" si="1"/>
        <v>16</v>
      </c>
      <c r="J23" t="s">
        <v>181</v>
      </c>
      <c r="K23" t="s">
        <v>89</v>
      </c>
      <c r="L23">
        <v>11</v>
      </c>
      <c r="M23" t="s">
        <v>83</v>
      </c>
      <c r="N23" s="10" t="s">
        <v>250</v>
      </c>
    </row>
    <row r="24" spans="2:18" x14ac:dyDescent="0.35">
      <c r="B24">
        <f t="shared" si="0"/>
        <v>18</v>
      </c>
      <c r="C24" t="s">
        <v>23</v>
      </c>
      <c r="D24" t="s">
        <v>11</v>
      </c>
      <c r="E24">
        <v>12</v>
      </c>
      <c r="F24" t="s">
        <v>83</v>
      </c>
      <c r="G24" s="10" t="s">
        <v>254</v>
      </c>
      <c r="I24">
        <f t="shared" si="1"/>
        <v>17</v>
      </c>
      <c r="J24" t="s">
        <v>188</v>
      </c>
      <c r="K24" t="s">
        <v>9</v>
      </c>
      <c r="L24">
        <v>11</v>
      </c>
      <c r="M24" t="s">
        <v>83</v>
      </c>
      <c r="N24" s="10" t="s">
        <v>256</v>
      </c>
    </row>
    <row r="25" spans="2:18" x14ac:dyDescent="0.35">
      <c r="B25">
        <f t="shared" si="0"/>
        <v>19</v>
      </c>
      <c r="C25" t="s">
        <v>186</v>
      </c>
      <c r="D25" t="s">
        <v>87</v>
      </c>
      <c r="E25">
        <v>12</v>
      </c>
      <c r="F25" t="s">
        <v>83</v>
      </c>
      <c r="G25" s="10" t="s">
        <v>73</v>
      </c>
      <c r="I25">
        <f t="shared" si="1"/>
        <v>18</v>
      </c>
      <c r="J25" t="s">
        <v>193</v>
      </c>
      <c r="K25" t="s">
        <v>9</v>
      </c>
      <c r="L25">
        <v>11</v>
      </c>
      <c r="M25" t="s">
        <v>83</v>
      </c>
      <c r="N25" s="10" t="s">
        <v>263</v>
      </c>
    </row>
    <row r="26" spans="2:18" x14ac:dyDescent="0.35">
      <c r="B26">
        <f t="shared" si="0"/>
        <v>20</v>
      </c>
      <c r="C26" t="s">
        <v>187</v>
      </c>
      <c r="D26" t="s">
        <v>86</v>
      </c>
      <c r="E26">
        <v>12</v>
      </c>
      <c r="F26" t="s">
        <v>83</v>
      </c>
      <c r="G26" s="10" t="s">
        <v>255</v>
      </c>
      <c r="I26">
        <f t="shared" si="1"/>
        <v>19</v>
      </c>
      <c r="J26" t="s">
        <v>198</v>
      </c>
      <c r="K26" t="s">
        <v>15</v>
      </c>
      <c r="L26">
        <v>11</v>
      </c>
      <c r="M26" t="s">
        <v>83</v>
      </c>
      <c r="N26" s="10" t="s">
        <v>270</v>
      </c>
    </row>
    <row r="27" spans="2:18" x14ac:dyDescent="0.35">
      <c r="B27">
        <f t="shared" si="0"/>
        <v>21</v>
      </c>
      <c r="C27" t="s">
        <v>206</v>
      </c>
      <c r="D27" t="s">
        <v>106</v>
      </c>
      <c r="E27">
        <v>12</v>
      </c>
      <c r="F27" t="s">
        <v>83</v>
      </c>
      <c r="G27" s="10" t="s">
        <v>280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F9CFC-FEB2-45C5-9A2B-C38CF319F59E}">
  <dimension ref="A1:R38"/>
  <sheetViews>
    <sheetView tabSelected="1" zoomScale="96" workbookViewId="0">
      <selection activeCell="A11" sqref="A11"/>
    </sheetView>
  </sheetViews>
  <sheetFormatPr defaultRowHeight="14.5" x14ac:dyDescent="0.35"/>
  <cols>
    <col min="1" max="1" width="3.7265625" customWidth="1"/>
    <col min="2" max="2" width="3.453125" customWidth="1"/>
    <col min="3" max="3" width="16.7265625" customWidth="1"/>
    <col min="4" max="4" width="18.54296875" customWidth="1"/>
    <col min="5" max="5" width="6.90625" customWidth="1"/>
    <col min="6" max="6" width="4.7265625" customWidth="1"/>
    <col min="7" max="7" width="7.08984375" customWidth="1"/>
    <col min="8" max="8" width="5.36328125" customWidth="1"/>
    <col min="9" max="9" width="4.1796875" customWidth="1"/>
    <col min="10" max="10" width="19.81640625" customWidth="1"/>
    <col min="11" max="11" width="19.36328125" customWidth="1"/>
    <col min="12" max="12" width="7" customWidth="1"/>
    <col min="13" max="13" width="4.54296875" customWidth="1"/>
    <col min="15" max="15" width="3.81640625" customWidth="1"/>
    <col min="16" max="16" width="15.08984375" customWidth="1"/>
  </cols>
  <sheetData>
    <row r="1" spans="1:18" x14ac:dyDescent="0.35">
      <c r="A1" s="5" t="s">
        <v>62</v>
      </c>
      <c r="B1" s="1"/>
      <c r="C1" s="1"/>
      <c r="D1" s="1"/>
      <c r="E1" s="2"/>
      <c r="F1" s="6"/>
      <c r="G1" s="6"/>
      <c r="H1" s="6"/>
    </row>
    <row r="2" spans="1:18" x14ac:dyDescent="0.35">
      <c r="A2" s="15" t="s">
        <v>300</v>
      </c>
      <c r="B2" s="1"/>
      <c r="C2" s="1"/>
      <c r="D2" s="1"/>
      <c r="E2" s="2"/>
      <c r="F2" s="6"/>
      <c r="G2" s="6"/>
      <c r="H2" s="6"/>
    </row>
    <row r="3" spans="1:18" x14ac:dyDescent="0.35">
      <c r="A3" s="5" t="s">
        <v>63</v>
      </c>
      <c r="B3" s="1"/>
      <c r="C3" s="1"/>
      <c r="D3" s="1"/>
      <c r="E3" s="2"/>
      <c r="F3" s="6"/>
      <c r="G3" s="6"/>
      <c r="H3" s="6"/>
    </row>
    <row r="4" spans="1:18" x14ac:dyDescent="0.35">
      <c r="A4" s="1"/>
      <c r="C4" s="1" t="s">
        <v>298</v>
      </c>
      <c r="D4" s="1" t="s">
        <v>299</v>
      </c>
      <c r="E4" s="2"/>
      <c r="F4" s="6"/>
      <c r="J4" s="6" t="s">
        <v>68</v>
      </c>
      <c r="K4" s="6" t="s">
        <v>299</v>
      </c>
    </row>
    <row r="6" spans="1:18" x14ac:dyDescent="0.35">
      <c r="C6" s="3" t="s">
        <v>0</v>
      </c>
      <c r="D6" s="3" t="s">
        <v>1</v>
      </c>
      <c r="E6" s="4" t="s">
        <v>3</v>
      </c>
      <c r="F6" s="3" t="s">
        <v>26</v>
      </c>
      <c r="G6" s="3" t="s">
        <v>2</v>
      </c>
      <c r="J6" s="3" t="s">
        <v>0</v>
      </c>
      <c r="K6" s="3" t="s">
        <v>1</v>
      </c>
      <c r="L6" s="4" t="s">
        <v>3</v>
      </c>
      <c r="M6" s="3" t="s">
        <v>26</v>
      </c>
      <c r="N6" s="3" t="s">
        <v>2</v>
      </c>
      <c r="P6" t="s">
        <v>290</v>
      </c>
    </row>
    <row r="7" spans="1:18" x14ac:dyDescent="0.35">
      <c r="B7">
        <v>1</v>
      </c>
      <c r="C7" t="s">
        <v>166</v>
      </c>
      <c r="D7" t="s">
        <v>167</v>
      </c>
      <c r="E7">
        <v>12</v>
      </c>
      <c r="F7" t="s">
        <v>94</v>
      </c>
      <c r="G7" s="10" t="s">
        <v>231</v>
      </c>
      <c r="I7">
        <v>1</v>
      </c>
      <c r="J7" t="s">
        <v>173</v>
      </c>
      <c r="K7" t="s">
        <v>15</v>
      </c>
      <c r="L7">
        <v>11</v>
      </c>
      <c r="M7" t="s">
        <v>94</v>
      </c>
      <c r="N7" s="10" t="s">
        <v>240</v>
      </c>
      <c r="P7" s="11" t="s">
        <v>68</v>
      </c>
    </row>
    <row r="8" spans="1:18" x14ac:dyDescent="0.35">
      <c r="B8">
        <f>B7+1</f>
        <v>2</v>
      </c>
      <c r="C8" t="s">
        <v>4</v>
      </c>
      <c r="D8" t="s">
        <v>106</v>
      </c>
      <c r="E8">
        <v>12</v>
      </c>
      <c r="F8" t="s">
        <v>94</v>
      </c>
      <c r="G8" s="10" t="s">
        <v>238</v>
      </c>
      <c r="I8">
        <f>I7+1</f>
        <v>2</v>
      </c>
      <c r="J8" t="s">
        <v>44</v>
      </c>
      <c r="K8" t="s">
        <v>15</v>
      </c>
      <c r="L8">
        <v>11</v>
      </c>
      <c r="M8" t="s">
        <v>94</v>
      </c>
      <c r="N8" s="10" t="s">
        <v>241</v>
      </c>
      <c r="P8" s="13" t="s">
        <v>58</v>
      </c>
      <c r="Q8" s="13" t="s">
        <v>59</v>
      </c>
      <c r="R8" s="13" t="s">
        <v>60</v>
      </c>
    </row>
    <row r="9" spans="1:18" x14ac:dyDescent="0.35">
      <c r="B9">
        <f t="shared" ref="B9:B38" si="0">B8+1</f>
        <v>3</v>
      </c>
      <c r="C9" t="s">
        <v>6</v>
      </c>
      <c r="D9" t="s">
        <v>89</v>
      </c>
      <c r="E9">
        <v>12</v>
      </c>
      <c r="F9" t="s">
        <v>94</v>
      </c>
      <c r="G9" s="10" t="s">
        <v>71</v>
      </c>
      <c r="I9">
        <f t="shared" ref="I9:I21" si="1">I8+1</f>
        <v>3</v>
      </c>
      <c r="J9" t="s">
        <v>177</v>
      </c>
      <c r="K9" t="s">
        <v>15</v>
      </c>
      <c r="L9">
        <v>11</v>
      </c>
      <c r="M9" t="s">
        <v>94</v>
      </c>
      <c r="N9" s="10" t="s">
        <v>72</v>
      </c>
      <c r="P9" t="s">
        <v>15</v>
      </c>
      <c r="Q9">
        <v>6</v>
      </c>
      <c r="R9">
        <v>1</v>
      </c>
    </row>
    <row r="10" spans="1:18" x14ac:dyDescent="0.35">
      <c r="B10">
        <f t="shared" si="0"/>
        <v>4</v>
      </c>
      <c r="C10" t="s">
        <v>38</v>
      </c>
      <c r="D10" t="s">
        <v>82</v>
      </c>
      <c r="E10">
        <v>12</v>
      </c>
      <c r="F10" t="s">
        <v>94</v>
      </c>
      <c r="G10" s="10" t="s">
        <v>247</v>
      </c>
      <c r="I10">
        <f t="shared" si="1"/>
        <v>4</v>
      </c>
      <c r="J10" t="s">
        <v>54</v>
      </c>
      <c r="K10" t="s">
        <v>11</v>
      </c>
      <c r="L10">
        <v>11</v>
      </c>
      <c r="M10" t="s">
        <v>94</v>
      </c>
      <c r="N10" s="10" t="s">
        <v>246</v>
      </c>
      <c r="P10" t="s">
        <v>11</v>
      </c>
      <c r="Q10">
        <v>17</v>
      </c>
      <c r="R10">
        <v>2</v>
      </c>
    </row>
    <row r="11" spans="1:18" x14ac:dyDescent="0.35">
      <c r="B11">
        <f t="shared" si="0"/>
        <v>5</v>
      </c>
      <c r="C11" t="s">
        <v>182</v>
      </c>
      <c r="D11" t="s">
        <v>86</v>
      </c>
      <c r="E11">
        <v>12</v>
      </c>
      <c r="F11" t="s">
        <v>94</v>
      </c>
      <c r="G11" s="10" t="s">
        <v>251</v>
      </c>
      <c r="I11">
        <f t="shared" si="1"/>
        <v>5</v>
      </c>
      <c r="J11" t="s">
        <v>179</v>
      </c>
      <c r="K11" t="s">
        <v>15</v>
      </c>
      <c r="L11">
        <v>11</v>
      </c>
      <c r="M11" t="s">
        <v>94</v>
      </c>
      <c r="N11" s="10" t="s">
        <v>248</v>
      </c>
      <c r="P11" t="s">
        <v>9</v>
      </c>
      <c r="Q11">
        <v>36</v>
      </c>
      <c r="R11">
        <v>3</v>
      </c>
    </row>
    <row r="12" spans="1:18" x14ac:dyDescent="0.35">
      <c r="B12">
        <f t="shared" si="0"/>
        <v>6</v>
      </c>
      <c r="C12" t="s">
        <v>184</v>
      </c>
      <c r="D12" t="s">
        <v>89</v>
      </c>
      <c r="E12">
        <v>12</v>
      </c>
      <c r="F12" t="s">
        <v>94</v>
      </c>
      <c r="G12" s="10" t="s">
        <v>252</v>
      </c>
      <c r="I12">
        <f t="shared" si="1"/>
        <v>6</v>
      </c>
      <c r="J12" t="s">
        <v>43</v>
      </c>
      <c r="K12" t="s">
        <v>11</v>
      </c>
      <c r="L12">
        <v>11</v>
      </c>
      <c r="M12" t="s">
        <v>94</v>
      </c>
      <c r="N12" s="10" t="s">
        <v>262</v>
      </c>
    </row>
    <row r="13" spans="1:18" x14ac:dyDescent="0.35">
      <c r="B13">
        <f t="shared" si="0"/>
        <v>7</v>
      </c>
      <c r="C13" t="s">
        <v>185</v>
      </c>
      <c r="D13" t="s">
        <v>89</v>
      </c>
      <c r="E13">
        <v>12</v>
      </c>
      <c r="F13" t="s">
        <v>94</v>
      </c>
      <c r="G13" s="10" t="s">
        <v>253</v>
      </c>
      <c r="I13">
        <f t="shared" si="1"/>
        <v>7</v>
      </c>
      <c r="J13" t="s">
        <v>195</v>
      </c>
      <c r="K13" t="s">
        <v>11</v>
      </c>
      <c r="L13">
        <v>11</v>
      </c>
      <c r="M13" t="s">
        <v>94</v>
      </c>
      <c r="N13" s="10" t="s">
        <v>265</v>
      </c>
      <c r="P13" s="11" t="s">
        <v>16</v>
      </c>
    </row>
    <row r="14" spans="1:18" x14ac:dyDescent="0.35">
      <c r="B14">
        <f t="shared" si="0"/>
        <v>8</v>
      </c>
      <c r="C14" t="s">
        <v>189</v>
      </c>
      <c r="D14" t="s">
        <v>82</v>
      </c>
      <c r="E14">
        <v>12</v>
      </c>
      <c r="F14" t="s">
        <v>94</v>
      </c>
      <c r="G14" s="10" t="s">
        <v>257</v>
      </c>
      <c r="I14">
        <f t="shared" si="1"/>
        <v>8</v>
      </c>
      <c r="J14" t="s">
        <v>201</v>
      </c>
      <c r="K14" t="s">
        <v>86</v>
      </c>
      <c r="L14">
        <v>11</v>
      </c>
      <c r="M14" t="s">
        <v>94</v>
      </c>
      <c r="N14" s="10" t="s">
        <v>273</v>
      </c>
      <c r="P14" s="13" t="s">
        <v>58</v>
      </c>
      <c r="Q14" s="13" t="s">
        <v>59</v>
      </c>
      <c r="R14" s="13" t="s">
        <v>60</v>
      </c>
    </row>
    <row r="15" spans="1:18" x14ac:dyDescent="0.35">
      <c r="B15">
        <f t="shared" si="0"/>
        <v>9</v>
      </c>
      <c r="C15" t="s">
        <v>190</v>
      </c>
      <c r="D15" t="s">
        <v>87</v>
      </c>
      <c r="E15">
        <v>12</v>
      </c>
      <c r="F15" t="s">
        <v>94</v>
      </c>
      <c r="G15" s="10" t="s">
        <v>258</v>
      </c>
      <c r="I15">
        <f t="shared" si="1"/>
        <v>9</v>
      </c>
      <c r="J15" t="s">
        <v>202</v>
      </c>
      <c r="K15" t="s">
        <v>15</v>
      </c>
      <c r="L15">
        <v>11</v>
      </c>
      <c r="M15" t="s">
        <v>94</v>
      </c>
      <c r="N15" s="10" t="s">
        <v>275</v>
      </c>
      <c r="P15" t="s">
        <v>89</v>
      </c>
      <c r="Q15">
        <f>3+6+7</f>
        <v>16</v>
      </c>
      <c r="R15">
        <v>1</v>
      </c>
    </row>
    <row r="16" spans="1:18" x14ac:dyDescent="0.35">
      <c r="B16">
        <f t="shared" si="0"/>
        <v>10</v>
      </c>
      <c r="C16" t="s">
        <v>191</v>
      </c>
      <c r="D16" t="s">
        <v>87</v>
      </c>
      <c r="E16">
        <v>12</v>
      </c>
      <c r="F16" t="s">
        <v>94</v>
      </c>
      <c r="G16" s="10" t="s">
        <v>74</v>
      </c>
      <c r="I16">
        <f t="shared" si="1"/>
        <v>10</v>
      </c>
      <c r="J16" t="s">
        <v>204</v>
      </c>
      <c r="K16" t="s">
        <v>9</v>
      </c>
      <c r="L16">
        <v>11</v>
      </c>
      <c r="M16" t="s">
        <v>94</v>
      </c>
      <c r="N16" s="10" t="s">
        <v>279</v>
      </c>
      <c r="P16" t="s">
        <v>87</v>
      </c>
      <c r="Q16">
        <f>9+10+11</f>
        <v>30</v>
      </c>
      <c r="R16">
        <v>2</v>
      </c>
    </row>
    <row r="17" spans="2:18" x14ac:dyDescent="0.35">
      <c r="B17">
        <f t="shared" si="0"/>
        <v>11</v>
      </c>
      <c r="C17" t="s">
        <v>7</v>
      </c>
      <c r="D17" t="s">
        <v>87</v>
      </c>
      <c r="E17">
        <v>12</v>
      </c>
      <c r="F17" t="s">
        <v>94</v>
      </c>
      <c r="G17" s="10" t="s">
        <v>259</v>
      </c>
      <c r="I17">
        <f t="shared" si="1"/>
        <v>11</v>
      </c>
      <c r="J17" t="s">
        <v>205</v>
      </c>
      <c r="K17" t="s">
        <v>9</v>
      </c>
      <c r="L17">
        <v>11</v>
      </c>
      <c r="M17" t="s">
        <v>94</v>
      </c>
      <c r="N17" s="10" t="s">
        <v>279</v>
      </c>
      <c r="P17" t="s">
        <v>82</v>
      </c>
      <c r="Q17">
        <f>4+8+18</f>
        <v>30</v>
      </c>
      <c r="R17">
        <v>2</v>
      </c>
    </row>
    <row r="18" spans="2:18" x14ac:dyDescent="0.35">
      <c r="B18">
        <f t="shared" si="0"/>
        <v>12</v>
      </c>
      <c r="C18" t="s">
        <v>192</v>
      </c>
      <c r="D18" t="s">
        <v>10</v>
      </c>
      <c r="E18">
        <v>12</v>
      </c>
      <c r="F18" t="s">
        <v>94</v>
      </c>
      <c r="G18" s="10" t="s">
        <v>260</v>
      </c>
      <c r="I18">
        <f t="shared" si="1"/>
        <v>12</v>
      </c>
      <c r="J18" t="s">
        <v>208</v>
      </c>
      <c r="K18" t="s">
        <v>11</v>
      </c>
      <c r="L18">
        <v>11</v>
      </c>
      <c r="M18" t="s">
        <v>94</v>
      </c>
      <c r="N18" s="10" t="s">
        <v>282</v>
      </c>
      <c r="P18" t="s">
        <v>10</v>
      </c>
      <c r="Q18">
        <f>12+13+15</f>
        <v>40</v>
      </c>
      <c r="R18">
        <v>4</v>
      </c>
    </row>
    <row r="19" spans="2:18" x14ac:dyDescent="0.35">
      <c r="B19">
        <f t="shared" si="0"/>
        <v>13</v>
      </c>
      <c r="C19" t="s">
        <v>12</v>
      </c>
      <c r="D19" t="s">
        <v>10</v>
      </c>
      <c r="E19">
        <v>12</v>
      </c>
      <c r="F19" t="s">
        <v>94</v>
      </c>
      <c r="G19" s="10" t="s">
        <v>261</v>
      </c>
      <c r="I19">
        <f t="shared" si="1"/>
        <v>13</v>
      </c>
      <c r="J19" t="s">
        <v>210</v>
      </c>
      <c r="K19" t="s">
        <v>11</v>
      </c>
      <c r="L19">
        <v>11</v>
      </c>
      <c r="M19" t="s">
        <v>94</v>
      </c>
      <c r="N19" s="10" t="s">
        <v>284</v>
      </c>
      <c r="P19" t="s">
        <v>293</v>
      </c>
      <c r="Q19">
        <v>57</v>
      </c>
      <c r="R19">
        <v>5</v>
      </c>
    </row>
    <row r="20" spans="2:18" x14ac:dyDescent="0.35">
      <c r="B20">
        <f t="shared" si="0"/>
        <v>14</v>
      </c>
      <c r="C20" t="s">
        <v>194</v>
      </c>
      <c r="D20" t="s">
        <v>11</v>
      </c>
      <c r="E20">
        <v>12</v>
      </c>
      <c r="F20" t="s">
        <v>94</v>
      </c>
      <c r="G20" s="10" t="s">
        <v>264</v>
      </c>
      <c r="I20">
        <f t="shared" si="1"/>
        <v>14</v>
      </c>
      <c r="J20" t="s">
        <v>211</v>
      </c>
      <c r="K20" t="s">
        <v>11</v>
      </c>
      <c r="L20">
        <v>11</v>
      </c>
      <c r="M20" t="s">
        <v>94</v>
      </c>
      <c r="N20" s="10" t="s">
        <v>285</v>
      </c>
      <c r="P20" t="s">
        <v>9</v>
      </c>
      <c r="Q20">
        <f>24+28+31</f>
        <v>83</v>
      </c>
      <c r="R20">
        <v>6</v>
      </c>
    </row>
    <row r="21" spans="2:18" x14ac:dyDescent="0.35">
      <c r="B21">
        <f t="shared" si="0"/>
        <v>15</v>
      </c>
      <c r="C21" t="s">
        <v>196</v>
      </c>
      <c r="D21" t="s">
        <v>10</v>
      </c>
      <c r="E21">
        <v>12</v>
      </c>
      <c r="F21" t="s">
        <v>94</v>
      </c>
      <c r="G21" s="10" t="s">
        <v>266</v>
      </c>
      <c r="I21">
        <f t="shared" si="1"/>
        <v>15</v>
      </c>
      <c r="J21" t="s">
        <v>214</v>
      </c>
      <c r="K21" t="s">
        <v>9</v>
      </c>
      <c r="L21">
        <v>11</v>
      </c>
      <c r="M21" t="s">
        <v>94</v>
      </c>
      <c r="N21" s="10" t="s">
        <v>289</v>
      </c>
    </row>
    <row r="22" spans="2:18" x14ac:dyDescent="0.35">
      <c r="B22">
        <f t="shared" si="0"/>
        <v>16</v>
      </c>
      <c r="C22" t="s">
        <v>14</v>
      </c>
      <c r="D22" t="s">
        <v>11</v>
      </c>
      <c r="E22">
        <v>12</v>
      </c>
      <c r="F22" t="s">
        <v>94</v>
      </c>
      <c r="G22" s="10" t="s">
        <v>267</v>
      </c>
    </row>
    <row r="23" spans="2:18" x14ac:dyDescent="0.35">
      <c r="B23">
        <f t="shared" si="0"/>
        <v>17</v>
      </c>
      <c r="C23" t="s">
        <v>40</v>
      </c>
      <c r="D23" t="s">
        <v>10</v>
      </c>
      <c r="E23">
        <v>12</v>
      </c>
      <c r="F23" t="s">
        <v>94</v>
      </c>
      <c r="G23" s="10" t="s">
        <v>268</v>
      </c>
    </row>
    <row r="24" spans="2:18" x14ac:dyDescent="0.35">
      <c r="B24">
        <f t="shared" si="0"/>
        <v>18</v>
      </c>
      <c r="C24" t="s">
        <v>197</v>
      </c>
      <c r="D24" t="s">
        <v>82</v>
      </c>
      <c r="E24">
        <v>12</v>
      </c>
      <c r="F24" t="s">
        <v>94</v>
      </c>
      <c r="G24" s="10" t="s">
        <v>269</v>
      </c>
    </row>
    <row r="25" spans="2:18" x14ac:dyDescent="0.35">
      <c r="B25">
        <f t="shared" si="0"/>
        <v>19</v>
      </c>
      <c r="C25" t="s">
        <v>199</v>
      </c>
      <c r="D25" t="s">
        <v>10</v>
      </c>
      <c r="E25">
        <v>12</v>
      </c>
      <c r="F25" t="s">
        <v>94</v>
      </c>
      <c r="G25" s="10" t="s">
        <v>271</v>
      </c>
    </row>
    <row r="26" spans="2:18" x14ac:dyDescent="0.35">
      <c r="B26">
        <f t="shared" si="0"/>
        <v>20</v>
      </c>
      <c r="C26" t="s">
        <v>200</v>
      </c>
      <c r="D26" t="s">
        <v>82</v>
      </c>
      <c r="E26">
        <v>12</v>
      </c>
      <c r="F26" t="s">
        <v>94</v>
      </c>
      <c r="G26" s="10" t="s">
        <v>272</v>
      </c>
    </row>
    <row r="27" spans="2:18" x14ac:dyDescent="0.35">
      <c r="B27">
        <f t="shared" si="0"/>
        <v>21</v>
      </c>
      <c r="C27" t="s">
        <v>41</v>
      </c>
      <c r="D27" t="s">
        <v>89</v>
      </c>
      <c r="E27">
        <v>12</v>
      </c>
      <c r="F27" t="s">
        <v>94</v>
      </c>
      <c r="G27" s="10" t="s">
        <v>274</v>
      </c>
    </row>
    <row r="28" spans="2:18" x14ac:dyDescent="0.35">
      <c r="B28">
        <f t="shared" si="0"/>
        <v>22</v>
      </c>
      <c r="C28" t="s">
        <v>13</v>
      </c>
      <c r="D28" t="s">
        <v>87</v>
      </c>
      <c r="E28">
        <v>12</v>
      </c>
      <c r="F28" t="s">
        <v>94</v>
      </c>
      <c r="G28" s="10" t="s">
        <v>276</v>
      </c>
    </row>
    <row r="29" spans="2:18" x14ac:dyDescent="0.35">
      <c r="B29">
        <f t="shared" si="0"/>
        <v>23</v>
      </c>
      <c r="C29" t="s">
        <v>46</v>
      </c>
      <c r="D29" t="s">
        <v>89</v>
      </c>
      <c r="E29">
        <v>12</v>
      </c>
      <c r="F29" t="s">
        <v>94</v>
      </c>
      <c r="G29" s="10" t="s">
        <v>277</v>
      </c>
    </row>
    <row r="30" spans="2:18" x14ac:dyDescent="0.35">
      <c r="B30">
        <f t="shared" si="0"/>
        <v>24</v>
      </c>
      <c r="C30" t="s">
        <v>56</v>
      </c>
      <c r="D30" t="s">
        <v>9</v>
      </c>
      <c r="E30">
        <v>12</v>
      </c>
      <c r="F30" t="s">
        <v>94</v>
      </c>
      <c r="G30" s="10" t="s">
        <v>278</v>
      </c>
    </row>
    <row r="31" spans="2:18" x14ac:dyDescent="0.35">
      <c r="B31">
        <f t="shared" si="0"/>
        <v>25</v>
      </c>
      <c r="C31" t="s">
        <v>203</v>
      </c>
      <c r="D31" t="s">
        <v>87</v>
      </c>
      <c r="E31">
        <v>12</v>
      </c>
      <c r="F31" t="s">
        <v>94</v>
      </c>
      <c r="G31" s="10" t="s">
        <v>278</v>
      </c>
    </row>
    <row r="32" spans="2:18" x14ac:dyDescent="0.35">
      <c r="B32">
        <f t="shared" si="0"/>
        <v>26</v>
      </c>
      <c r="C32" t="s">
        <v>207</v>
      </c>
      <c r="D32" t="s">
        <v>89</v>
      </c>
      <c r="E32">
        <v>12</v>
      </c>
      <c r="F32" t="s">
        <v>94</v>
      </c>
      <c r="G32" s="10" t="s">
        <v>281</v>
      </c>
    </row>
    <row r="33" spans="2:7" x14ac:dyDescent="0.35">
      <c r="B33">
        <f t="shared" si="0"/>
        <v>27</v>
      </c>
      <c r="C33" t="s">
        <v>209</v>
      </c>
      <c r="D33" t="s">
        <v>11</v>
      </c>
      <c r="E33">
        <v>12</v>
      </c>
      <c r="F33" t="s">
        <v>94</v>
      </c>
      <c r="G33" s="10" t="s">
        <v>283</v>
      </c>
    </row>
    <row r="34" spans="2:7" x14ac:dyDescent="0.35">
      <c r="B34">
        <f t="shared" si="0"/>
        <v>28</v>
      </c>
      <c r="C34" t="s">
        <v>212</v>
      </c>
      <c r="D34" t="s">
        <v>9</v>
      </c>
      <c r="E34">
        <v>12</v>
      </c>
      <c r="F34" t="s">
        <v>94</v>
      </c>
      <c r="G34" s="10" t="s">
        <v>286</v>
      </c>
    </row>
    <row r="35" spans="2:7" x14ac:dyDescent="0.35">
      <c r="B35">
        <f t="shared" si="0"/>
        <v>29</v>
      </c>
      <c r="C35" t="s">
        <v>213</v>
      </c>
      <c r="D35" t="s">
        <v>11</v>
      </c>
      <c r="E35">
        <v>12</v>
      </c>
      <c r="F35" t="s">
        <v>94</v>
      </c>
      <c r="G35" s="10" t="s">
        <v>287</v>
      </c>
    </row>
    <row r="36" spans="2:7" x14ac:dyDescent="0.35">
      <c r="B36">
        <f t="shared" si="0"/>
        <v>30</v>
      </c>
      <c r="C36" t="s">
        <v>47</v>
      </c>
      <c r="D36" t="s">
        <v>89</v>
      </c>
      <c r="E36">
        <v>12</v>
      </c>
      <c r="F36" t="s">
        <v>94</v>
      </c>
      <c r="G36" s="10" t="s">
        <v>288</v>
      </c>
    </row>
    <row r="37" spans="2:7" x14ac:dyDescent="0.35">
      <c r="B37">
        <f t="shared" si="0"/>
        <v>31</v>
      </c>
      <c r="C37" t="s">
        <v>215</v>
      </c>
      <c r="D37" t="s">
        <v>9</v>
      </c>
      <c r="E37">
        <v>12</v>
      </c>
      <c r="F37" t="s">
        <v>94</v>
      </c>
      <c r="G37" s="10" t="s">
        <v>289</v>
      </c>
    </row>
    <row r="38" spans="2:7" x14ac:dyDescent="0.35">
      <c r="B38">
        <f t="shared" si="0"/>
        <v>32</v>
      </c>
      <c r="C38" t="s">
        <v>216</v>
      </c>
      <c r="D38" t="s">
        <v>11</v>
      </c>
      <c r="E38">
        <v>12</v>
      </c>
      <c r="F38" t="s">
        <v>94</v>
      </c>
      <c r="G38" s="10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Team Awards</vt:lpstr>
      <vt:lpstr>Junior Boys</vt:lpstr>
      <vt:lpstr>Junior Girls</vt:lpstr>
      <vt:lpstr>Senior Boys</vt:lpstr>
      <vt:lpstr>Senior Girls</vt:lpstr>
    </vt:vector>
  </TitlesOfParts>
  <Company>School District 43 (Coquitlam)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Chung, Katherine</cp:lastModifiedBy>
  <dcterms:created xsi:type="dcterms:W3CDTF">2017-09-28T01:18:41Z</dcterms:created>
  <dcterms:modified xsi:type="dcterms:W3CDTF">2018-10-25T23:39:07Z</dcterms:modified>
</cp:coreProperties>
</file>